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_01_1 - Stavební" sheetId="2" r:id="rId2"/>
    <sheet name="D1_01_3 - Požárně bezpečn..." sheetId="3" r:id="rId3"/>
    <sheet name="D1_01_4c - Vzduchotechnika" sheetId="4" r:id="rId4"/>
    <sheet name="D1_01_4d - Měření a regulace" sheetId="5" r:id="rId5"/>
    <sheet name="D1_01_4e - Zdravotně tehc..." sheetId="6" r:id="rId6"/>
    <sheet name="D1_01_4g - Silnoproudá el..." sheetId="7" r:id="rId7"/>
    <sheet name="D1_01_4h1 - Slaboproudá e..." sheetId="8" r:id="rId8"/>
    <sheet name="D1_01_4h3 - Elektrická po..." sheetId="9" r:id="rId9"/>
    <sheet name="D1_01_4i - Medicinální plyny" sheetId="10" r:id="rId10"/>
    <sheet name="OVN - Ostatní a vedlejší ...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'D1_01_1 - Stavební'!$C$138:$K$351</definedName>
    <definedName name="_xlnm.Print_Area" localSheetId="1">'D1_01_1 - Stavební'!$C$4:$J$76,'D1_01_1 - Stavební'!$C$82:$J$118,'D1_01_1 - Stavební'!$C$124:$K$351</definedName>
    <definedName name="_xlnm.Print_Titles" localSheetId="1">'D1_01_1 - Stavební'!$138:$138</definedName>
    <definedName name="_xlnm._FilterDatabase" localSheetId="2" hidden="1">'D1_01_3 - Požárně bezpečn...'!$C$121:$K$151</definedName>
    <definedName name="_xlnm.Print_Area" localSheetId="2">'D1_01_3 - Požárně bezpečn...'!$C$4:$J$76,'D1_01_3 - Požárně bezpečn...'!$C$82:$J$101,'D1_01_3 - Požárně bezpečn...'!$C$107:$K$151</definedName>
    <definedName name="_xlnm.Print_Titles" localSheetId="2">'D1_01_3 - Požárně bezpečn...'!$121:$121</definedName>
    <definedName name="_xlnm._FilterDatabase" localSheetId="3" hidden="1">'D1_01_4c - Vzduchotechnika'!$C$123:$K$266</definedName>
    <definedName name="_xlnm.Print_Area" localSheetId="3">'D1_01_4c - Vzduchotechnika'!$C$4:$J$76,'D1_01_4c - Vzduchotechnika'!$C$82:$J$103,'D1_01_4c - Vzduchotechnika'!$C$109:$K$266</definedName>
    <definedName name="_xlnm.Print_Titles" localSheetId="3">'D1_01_4c - Vzduchotechnika'!$123:$123</definedName>
    <definedName name="_xlnm._FilterDatabase" localSheetId="4" hidden="1">'D1_01_4d - Měření a regulace'!$C$124:$K$196</definedName>
    <definedName name="_xlnm.Print_Area" localSheetId="4">'D1_01_4d - Měření a regulace'!$C$4:$J$76,'D1_01_4d - Měření a regulace'!$C$82:$J$104,'D1_01_4d - Měření a regulace'!$C$110:$K$196</definedName>
    <definedName name="_xlnm.Print_Titles" localSheetId="4">'D1_01_4d - Měření a regulace'!$124:$124</definedName>
    <definedName name="_xlnm._FilterDatabase" localSheetId="5" hidden="1">'D1_01_4e - Zdravotně tehc...'!$C$124:$K$177</definedName>
    <definedName name="_xlnm.Print_Area" localSheetId="5">'D1_01_4e - Zdravotně tehc...'!$C$4:$J$76,'D1_01_4e - Zdravotně tehc...'!$C$82:$J$104,'D1_01_4e - Zdravotně tehc...'!$C$110:$K$177</definedName>
    <definedName name="_xlnm.Print_Titles" localSheetId="5">'D1_01_4e - Zdravotně tehc...'!$124:$124</definedName>
    <definedName name="_xlnm._FilterDatabase" localSheetId="6" hidden="1">'D1_01_4g - Silnoproudá el...'!$C$138:$K$212</definedName>
    <definedName name="_xlnm.Print_Area" localSheetId="6">'D1_01_4g - Silnoproudá el...'!$C$4:$J$76,'D1_01_4g - Silnoproudá el...'!$C$82:$J$118,'D1_01_4g - Silnoproudá el...'!$C$124:$K$212</definedName>
    <definedName name="_xlnm.Print_Titles" localSheetId="6">'D1_01_4g - Silnoproudá el...'!$138:$138</definedName>
    <definedName name="_xlnm._FilterDatabase" localSheetId="7" hidden="1">'D1_01_4h1 - Slaboproudá e...'!$C$122:$K$173</definedName>
    <definedName name="_xlnm.Print_Area" localSheetId="7">'D1_01_4h1 - Slaboproudá e...'!$C$4:$J$76,'D1_01_4h1 - Slaboproudá e...'!$C$82:$J$102,'D1_01_4h1 - Slaboproudá e...'!$C$108:$K$173</definedName>
    <definedName name="_xlnm.Print_Titles" localSheetId="7">'D1_01_4h1 - Slaboproudá e...'!$122:$122</definedName>
    <definedName name="_xlnm._FilterDatabase" localSheetId="8" hidden="1">'D1_01_4h3 - Elektrická po...'!$C$122:$K$155</definedName>
    <definedName name="_xlnm.Print_Area" localSheetId="8">'D1_01_4h3 - Elektrická po...'!$C$4:$J$76,'D1_01_4h3 - Elektrická po...'!$C$82:$J$102,'D1_01_4h3 - Elektrická po...'!$C$108:$K$155</definedName>
    <definedName name="_xlnm.Print_Titles" localSheetId="8">'D1_01_4h3 - Elektrická po...'!$122:$122</definedName>
    <definedName name="_xlnm._FilterDatabase" localSheetId="9" hidden="1">'D1_01_4i - Medicinální plyny'!$C$123:$K$145</definedName>
    <definedName name="_xlnm.Print_Area" localSheetId="9">'D1_01_4i - Medicinální plyny'!$C$4:$J$76,'D1_01_4i - Medicinální plyny'!$C$82:$J$103,'D1_01_4i - Medicinální plyny'!$C$109:$K$145</definedName>
    <definedName name="_xlnm.Print_Titles" localSheetId="9">'D1_01_4i - Medicinální plyny'!$123:$123</definedName>
    <definedName name="_xlnm._FilterDatabase" localSheetId="10" hidden="1">'OVN - Ostatní a vedlejší ...'!$C$120:$K$187</definedName>
    <definedName name="_xlnm.Print_Area" localSheetId="10">'OVN - Ostatní a vedlejší ...'!$C$4:$J$76,'OVN - Ostatní a vedlejší ...'!$C$82:$J$102,'OVN - Ostatní a vedlejší ...'!$C$108:$K$187</definedName>
    <definedName name="_xlnm.Print_Titles" localSheetId="10">'OVN - Ostatní a vedlejší ...'!$120:$120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76"/>
  <c r="BH176"/>
  <c r="BG176"/>
  <c r="BF176"/>
  <c r="T176"/>
  <c r="R176"/>
  <c r="P176"/>
  <c r="BI165"/>
  <c r="BH165"/>
  <c r="BG165"/>
  <c r="BF165"/>
  <c r="T165"/>
  <c r="T164"/>
  <c r="R165"/>
  <c r="R164"/>
  <c r="P165"/>
  <c r="P164"/>
  <c r="BI158"/>
  <c r="BH158"/>
  <c r="BG158"/>
  <c r="BF158"/>
  <c r="T158"/>
  <c r="T157"/>
  <c r="R158"/>
  <c r="R157"/>
  <c r="P158"/>
  <c r="P157"/>
  <c r="BI150"/>
  <c r="BH150"/>
  <c r="BG150"/>
  <c r="BF150"/>
  <c r="T150"/>
  <c r="R150"/>
  <c r="P150"/>
  <c r="BI141"/>
  <c r="BH141"/>
  <c r="BG141"/>
  <c r="BF141"/>
  <c r="T141"/>
  <c r="R141"/>
  <c r="P141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0" r="J39"/>
  <c r="J38"/>
  <c i="1" r="AY104"/>
  <c i="10" r="J37"/>
  <c i="1" r="AX104"/>
  <c i="10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9" r="J39"/>
  <c r="J38"/>
  <c i="1" r="AY103"/>
  <c i="9" r="J37"/>
  <c i="1" r="AX103"/>
  <c i="9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85"/>
  <c i="8" r="J39"/>
  <c r="J38"/>
  <c i="1" r="AY102"/>
  <c i="8" r="J37"/>
  <c i="1" r="AX102"/>
  <c i="8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111"/>
  <c i="7" r="J39"/>
  <c r="J38"/>
  <c i="1" r="AY101"/>
  <c i="7" r="J37"/>
  <c i="1" r="AX101"/>
  <c i="7" r="BI212"/>
  <c r="BH212"/>
  <c r="BG212"/>
  <c r="BF212"/>
  <c r="T212"/>
  <c r="T211"/>
  <c r="R212"/>
  <c r="R211"/>
  <c r="P212"/>
  <c r="P211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4"/>
  <c r="J93"/>
  <c r="F93"/>
  <c r="F91"/>
  <c r="E89"/>
  <c r="J20"/>
  <c r="E20"/>
  <c r="F94"/>
  <c r="J19"/>
  <c r="J14"/>
  <c r="J133"/>
  <c r="E7"/>
  <c r="E127"/>
  <c i="6" r="J39"/>
  <c r="J38"/>
  <c i="1" r="AY100"/>
  <c i="6" r="J37"/>
  <c i="1" r="AX100"/>
  <c i="6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5" r="J39"/>
  <c r="J38"/>
  <c i="1" r="AY99"/>
  <c i="5" r="J37"/>
  <c i="1" r="AX99"/>
  <c i="5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4" r="J39"/>
  <c r="J38"/>
  <c i="1" r="AY98"/>
  <c i="4" r="J37"/>
  <c i="1" r="AX98"/>
  <c i="4"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3" r="J39"/>
  <c r="J38"/>
  <c i="1" r="AY97"/>
  <c i="3" r="J37"/>
  <c i="1" r="AX97"/>
  <c i="3"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2" r="J39"/>
  <c r="J38"/>
  <c i="1" r="AY96"/>
  <c i="2" r="J37"/>
  <c i="1" r="AX96"/>
  <c i="2" r="BI351"/>
  <c r="BH351"/>
  <c r="BG351"/>
  <c r="BF351"/>
  <c r="T351"/>
  <c r="R351"/>
  <c r="P351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7"/>
  <c r="BH327"/>
  <c r="BG327"/>
  <c r="BF327"/>
  <c r="T327"/>
  <c r="R327"/>
  <c r="P327"/>
  <c r="BI325"/>
  <c r="BH325"/>
  <c r="BG325"/>
  <c r="BF325"/>
  <c r="T325"/>
  <c r="R325"/>
  <c r="P325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2"/>
  <c r="BH222"/>
  <c r="BG222"/>
  <c r="BF222"/>
  <c r="T222"/>
  <c r="R222"/>
  <c r="P222"/>
  <c r="BI217"/>
  <c r="BH217"/>
  <c r="BG217"/>
  <c r="BF217"/>
  <c r="T217"/>
  <c r="R217"/>
  <c r="P217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J136"/>
  <c r="J135"/>
  <c r="F135"/>
  <c r="F133"/>
  <c r="E131"/>
  <c r="J94"/>
  <c r="J93"/>
  <c r="F93"/>
  <c r="F91"/>
  <c r="E89"/>
  <c r="J20"/>
  <c r="E20"/>
  <c r="F94"/>
  <c r="J19"/>
  <c r="J14"/>
  <c r="J133"/>
  <c r="E7"/>
  <c r="E85"/>
  <c i="1" r="L90"/>
  <c r="AM90"/>
  <c r="AM89"/>
  <c r="L89"/>
  <c r="AM87"/>
  <c r="L87"/>
  <c r="L85"/>
  <c r="L84"/>
  <c i="11" r="BK186"/>
  <c r="J185"/>
  <c r="BK176"/>
  <c r="BK165"/>
  <c r="J158"/>
  <c r="BK124"/>
  <c i="10" r="BK145"/>
  <c r="J144"/>
  <c r="J142"/>
  <c r="J139"/>
  <c r="J135"/>
  <c r="J133"/>
  <c r="J132"/>
  <c r="J131"/>
  <c r="BK130"/>
  <c r="J128"/>
  <c r="BK127"/>
  <c i="9" r="BK154"/>
  <c r="BK152"/>
  <c r="J151"/>
  <c r="J150"/>
  <c r="BK148"/>
  <c r="J138"/>
  <c r="BK129"/>
  <c r="BK125"/>
  <c i="8" r="J173"/>
  <c r="BK170"/>
  <c r="BK168"/>
  <c r="J167"/>
  <c r="J166"/>
  <c r="BK165"/>
  <c r="J164"/>
  <c r="BK163"/>
  <c r="J162"/>
  <c r="J161"/>
  <c r="BK158"/>
  <c r="J157"/>
  <c r="J155"/>
  <c r="J153"/>
  <c r="BK149"/>
  <c r="J144"/>
  <c r="BK140"/>
  <c r="J139"/>
  <c r="BK136"/>
  <c r="J134"/>
  <c r="BK133"/>
  <c r="J132"/>
  <c r="J129"/>
  <c r="BK128"/>
  <c r="BK127"/>
  <c i="7" r="BK212"/>
  <c r="BK208"/>
  <c r="J203"/>
  <c r="BK202"/>
  <c r="BK201"/>
  <c r="J200"/>
  <c r="BK196"/>
  <c r="J195"/>
  <c r="BK192"/>
  <c r="J191"/>
  <c r="J190"/>
  <c r="BK186"/>
  <c r="J185"/>
  <c r="J183"/>
  <c r="BK182"/>
  <c r="J179"/>
  <c r="J173"/>
  <c r="J172"/>
  <c r="J170"/>
  <c r="J167"/>
  <c r="J166"/>
  <c r="BK162"/>
  <c r="BK160"/>
  <c r="BK159"/>
  <c r="BK147"/>
  <c r="BK145"/>
  <c r="BK144"/>
  <c r="J142"/>
  <c i="6" r="J176"/>
  <c r="BK174"/>
  <c r="BK168"/>
  <c r="BK164"/>
  <c r="J162"/>
  <c r="BK156"/>
  <c r="BK154"/>
  <c r="BK152"/>
  <c r="BK150"/>
  <c r="BK144"/>
  <c r="BK139"/>
  <c i="5" r="BK196"/>
  <c r="J195"/>
  <c r="BK192"/>
  <c r="BK191"/>
  <c r="J190"/>
  <c r="J187"/>
  <c r="BK186"/>
  <c r="J184"/>
  <c r="J182"/>
  <c r="J179"/>
  <c r="BK176"/>
  <c r="J174"/>
  <c r="BK173"/>
  <c r="J172"/>
  <c r="BK171"/>
  <c r="J170"/>
  <c r="BK169"/>
  <c r="J168"/>
  <c r="BK167"/>
  <c r="J163"/>
  <c r="J161"/>
  <c r="BK160"/>
  <c r="BK159"/>
  <c r="J157"/>
  <c r="BK156"/>
  <c r="J155"/>
  <c r="BK154"/>
  <c r="J153"/>
  <c r="J145"/>
  <c r="BK143"/>
  <c r="J142"/>
  <c r="J138"/>
  <c r="BK136"/>
  <c r="J134"/>
  <c r="BK131"/>
  <c r="J130"/>
  <c r="BK129"/>
  <c i="4" r="J265"/>
  <c r="BK263"/>
  <c r="J262"/>
  <c r="J260"/>
  <c r="BK259"/>
  <c r="J258"/>
  <c r="J253"/>
  <c r="BK241"/>
  <c r="J239"/>
  <c r="BK238"/>
  <c r="J222"/>
  <c r="BK218"/>
  <c r="BK206"/>
  <c r="BK197"/>
  <c r="BK193"/>
  <c r="BK181"/>
  <c r="BK177"/>
  <c r="J173"/>
  <c r="BK157"/>
  <c r="BK153"/>
  <c r="J145"/>
  <c r="BK136"/>
  <c r="BK126"/>
  <c i="3" r="J146"/>
  <c r="BK143"/>
  <c r="J140"/>
  <c r="J137"/>
  <c r="J125"/>
  <c i="2" r="J341"/>
  <c r="BK316"/>
  <c r="BK314"/>
  <c r="BK310"/>
  <c r="J308"/>
  <c r="BK304"/>
  <c r="BK301"/>
  <c r="J266"/>
  <c r="BK263"/>
  <c r="BK258"/>
  <c r="J257"/>
  <c r="J254"/>
  <c r="J248"/>
  <c r="J247"/>
  <c r="J244"/>
  <c r="BK238"/>
  <c r="BK235"/>
  <c r="BK232"/>
  <c r="BK231"/>
  <c r="BK205"/>
  <c r="BK200"/>
  <c r="J194"/>
  <c r="BK191"/>
  <c r="BK188"/>
  <c r="J185"/>
  <c r="BK179"/>
  <c r="BK158"/>
  <c i="11" r="J187"/>
  <c i="10" r="J145"/>
  <c r="BK142"/>
  <c r="J140"/>
  <c r="J137"/>
  <c r="J136"/>
  <c r="J134"/>
  <c r="BK133"/>
  <c r="BK132"/>
  <c r="BK131"/>
  <c r="J130"/>
  <c r="J129"/>
  <c r="J127"/>
  <c i="9" r="BK155"/>
  <c r="J154"/>
  <c r="BK153"/>
  <c r="J152"/>
  <c r="BK151"/>
  <c r="BK142"/>
  <c i="8" r="BK172"/>
  <c r="J171"/>
  <c r="J170"/>
  <c r="J169"/>
  <c r="BK162"/>
  <c r="BK161"/>
  <c r="J160"/>
  <c r="J156"/>
  <c r="BK154"/>
  <c r="BK152"/>
  <c r="BK148"/>
  <c r="J146"/>
  <c r="BK144"/>
  <c r="J143"/>
  <c r="BK142"/>
  <c r="J138"/>
  <c r="J137"/>
  <c r="J136"/>
  <c r="BK135"/>
  <c r="BK132"/>
  <c r="J131"/>
  <c r="BK130"/>
  <c r="BK129"/>
  <c r="J128"/>
  <c r="J127"/>
  <c r="BK126"/>
  <c r="J125"/>
  <c i="7" r="J210"/>
  <c r="J208"/>
  <c r="J204"/>
  <c r="BK203"/>
  <c r="BK198"/>
  <c r="BK191"/>
  <c r="BK190"/>
  <c r="J189"/>
  <c r="J188"/>
  <c r="BK184"/>
  <c r="BK179"/>
  <c r="BK175"/>
  <c r="J174"/>
  <c r="BK172"/>
  <c r="BK171"/>
  <c r="BK169"/>
  <c r="BK165"/>
  <c r="J163"/>
  <c r="J157"/>
  <c r="BK149"/>
  <c r="BK148"/>
  <c i="6" r="J166"/>
  <c r="J156"/>
  <c r="BK146"/>
  <c r="J141"/>
  <c r="BK135"/>
  <c r="J130"/>
  <c i="5" r="J196"/>
  <c r="J194"/>
  <c r="BK193"/>
  <c r="BK190"/>
  <c r="J188"/>
  <c r="BK185"/>
  <c r="BK183"/>
  <c r="BK182"/>
  <c r="BK181"/>
  <c r="J180"/>
  <c r="BK177"/>
  <c r="J171"/>
  <c r="J169"/>
  <c r="BK168"/>
  <c r="J166"/>
  <c r="BK163"/>
  <c r="BK162"/>
  <c r="J159"/>
  <c r="BK158"/>
  <c r="J156"/>
  <c r="BK155"/>
  <c r="J154"/>
  <c r="BK152"/>
  <c r="BK150"/>
  <c r="BK148"/>
  <c r="J147"/>
  <c r="J146"/>
  <c r="BK145"/>
  <c r="J140"/>
  <c r="BK139"/>
  <c r="J137"/>
  <c r="J135"/>
  <c r="BK134"/>
  <c r="J133"/>
  <c r="BK130"/>
  <c i="4" r="J266"/>
  <c r="BK261"/>
  <c r="J259"/>
  <c r="BK258"/>
  <c r="BK253"/>
  <c r="J249"/>
  <c r="BK239"/>
  <c r="J234"/>
  <c r="J188"/>
  <c r="BK186"/>
  <c r="J185"/>
  <c r="BK165"/>
  <c r="J161"/>
  <c r="J153"/>
  <c r="BK149"/>
  <c r="BK145"/>
  <c r="BK131"/>
  <c r="J126"/>
  <c i="3" r="BK149"/>
  <c r="J134"/>
  <c r="BK131"/>
  <c r="J128"/>
  <c i="2" r="BK351"/>
  <c r="J351"/>
  <c r="BK341"/>
  <c r="J338"/>
  <c r="BK334"/>
  <c r="J327"/>
  <c r="BK325"/>
  <c r="BK312"/>
  <c r="J310"/>
  <c r="J297"/>
  <c r="BK285"/>
  <c r="BK283"/>
  <c r="J275"/>
  <c r="BK266"/>
  <c r="J263"/>
  <c r="BK254"/>
  <c r="BK249"/>
  <c r="J245"/>
  <c r="J234"/>
  <c r="J231"/>
  <c r="J230"/>
  <c r="BK222"/>
  <c r="J217"/>
  <c r="BK197"/>
  <c r="J191"/>
  <c r="BK185"/>
  <c r="J182"/>
  <c r="J173"/>
  <c r="BK169"/>
  <c r="J167"/>
  <c r="BK164"/>
  <c r="BK161"/>
  <c r="J158"/>
  <c r="BK149"/>
  <c r="BK142"/>
  <c i="11" r="BK187"/>
  <c r="J186"/>
  <c r="BK185"/>
  <c r="BK150"/>
  <c r="J141"/>
  <c i="10" r="BK140"/>
  <c r="BK136"/>
  <c r="BK129"/>
  <c r="J126"/>
  <c i="9" r="BK150"/>
  <c r="J149"/>
  <c r="J147"/>
  <c r="BK134"/>
  <c r="J125"/>
  <c i="8" r="J172"/>
  <c r="BK171"/>
  <c r="J168"/>
  <c r="BK167"/>
  <c r="BK166"/>
  <c r="J163"/>
  <c r="BK157"/>
  <c r="BK156"/>
  <c r="BK155"/>
  <c r="J154"/>
  <c r="BK153"/>
  <c r="J151"/>
  <c r="BK150"/>
  <c r="J149"/>
  <c r="J148"/>
  <c r="BK146"/>
  <c r="BK145"/>
  <c r="J145"/>
  <c r="BK141"/>
  <c r="J140"/>
  <c r="J135"/>
  <c r="J133"/>
  <c r="J126"/>
  <c i="7" r="J212"/>
  <c r="BK210"/>
  <c r="J207"/>
  <c r="BK206"/>
  <c r="J202"/>
  <c r="J201"/>
  <c r="BK200"/>
  <c r="J199"/>
  <c r="J198"/>
  <c r="J196"/>
  <c r="J194"/>
  <c r="J192"/>
  <c r="BK188"/>
  <c r="BK187"/>
  <c r="J186"/>
  <c r="BK185"/>
  <c r="J184"/>
  <c r="BK183"/>
  <c r="J182"/>
  <c r="J180"/>
  <c r="BK178"/>
  <c r="J176"/>
  <c r="BK168"/>
  <c r="BK166"/>
  <c r="J160"/>
  <c r="J159"/>
  <c r="BK157"/>
  <c r="BK155"/>
  <c r="J151"/>
  <c r="J148"/>
  <c r="J147"/>
  <c r="J144"/>
  <c i="6" r="J172"/>
  <c r="J170"/>
  <c r="BK166"/>
  <c r="J164"/>
  <c r="J160"/>
  <c r="J158"/>
  <c r="J152"/>
  <c r="J150"/>
  <c r="BK148"/>
  <c r="J146"/>
  <c r="BK141"/>
  <c r="J137"/>
  <c r="BK132"/>
  <c r="BK128"/>
  <c i="5" r="BK189"/>
  <c r="BK188"/>
  <c r="BK180"/>
  <c r="J178"/>
  <c r="J177"/>
  <c r="J176"/>
  <c r="J173"/>
  <c r="BK172"/>
  <c r="J167"/>
  <c r="BK165"/>
  <c r="BK164"/>
  <c r="J162"/>
  <c r="J158"/>
  <c r="BK153"/>
  <c r="J152"/>
  <c r="J150"/>
  <c r="BK144"/>
  <c r="J141"/>
  <c r="BK140"/>
  <c r="J139"/>
  <c r="BK138"/>
  <c r="BK135"/>
  <c r="BK133"/>
  <c r="J129"/>
  <c r="BK128"/>
  <c r="J127"/>
  <c i="4" r="BK265"/>
  <c r="BK264"/>
  <c r="J263"/>
  <c r="BK249"/>
  <c r="BK245"/>
  <c r="J241"/>
  <c r="J238"/>
  <c r="BK230"/>
  <c r="J226"/>
  <c r="BK222"/>
  <c r="BK202"/>
  <c r="J197"/>
  <c r="J181"/>
  <c r="J177"/>
  <c r="BK169"/>
  <c r="J165"/>
  <c r="BK161"/>
  <c r="J157"/>
  <c r="J149"/>
  <c r="J141"/>
  <c i="3" r="J143"/>
  <c r="BK140"/>
  <c r="BK137"/>
  <c r="BK134"/>
  <c r="BK128"/>
  <c r="BK125"/>
  <c i="2" r="BK336"/>
  <c r="BK327"/>
  <c r="J316"/>
  <c r="BK308"/>
  <c r="J301"/>
  <c r="BK297"/>
  <c r="J294"/>
  <c r="J289"/>
  <c r="J285"/>
  <c r="J283"/>
  <c r="BK281"/>
  <c r="J277"/>
  <c r="J258"/>
  <c r="BK247"/>
  <c r="BK245"/>
  <c r="BK244"/>
  <c r="J232"/>
  <c r="J222"/>
  <c r="BK208"/>
  <c r="J200"/>
  <c r="J197"/>
  <c r="J179"/>
  <c r="J178"/>
  <c r="BK167"/>
  <c r="J164"/>
  <c r="J149"/>
  <c r="BK146"/>
  <c i="1" r="AS95"/>
  <c i="11" r="J176"/>
  <c r="J165"/>
  <c r="BK158"/>
  <c r="J150"/>
  <c r="BK141"/>
  <c r="J124"/>
  <c i="10" r="BK144"/>
  <c r="BK139"/>
  <c r="BK137"/>
  <c r="BK135"/>
  <c r="BK134"/>
  <c r="BK128"/>
  <c r="BK126"/>
  <c i="9" r="J155"/>
  <c r="J153"/>
  <c r="BK149"/>
  <c r="J148"/>
  <c r="BK147"/>
  <c r="J142"/>
  <c r="BK138"/>
  <c r="J134"/>
  <c r="J129"/>
  <c i="8" r="BK173"/>
  <c r="BK169"/>
  <c r="J165"/>
  <c r="BK164"/>
  <c r="BK160"/>
  <c r="J158"/>
  <c r="J152"/>
  <c r="BK151"/>
  <c r="J150"/>
  <c r="BK143"/>
  <c r="J142"/>
  <c r="J141"/>
  <c r="BK139"/>
  <c r="BK138"/>
  <c r="BK137"/>
  <c r="BK134"/>
  <c r="BK131"/>
  <c r="J130"/>
  <c r="BK125"/>
  <c i="7" r="BK207"/>
  <c r="J206"/>
  <c r="BK204"/>
  <c r="BK199"/>
  <c r="BK195"/>
  <c r="BK194"/>
  <c r="BK189"/>
  <c r="J187"/>
  <c r="BK180"/>
  <c r="J178"/>
  <c r="BK176"/>
  <c r="J175"/>
  <c r="BK174"/>
  <c r="BK173"/>
  <c r="J171"/>
  <c r="BK170"/>
  <c r="J169"/>
  <c r="J168"/>
  <c r="BK167"/>
  <c r="J165"/>
  <c r="BK163"/>
  <c r="J162"/>
  <c r="J155"/>
  <c r="BK151"/>
  <c r="J149"/>
  <c r="J145"/>
  <c r="BK142"/>
  <c i="6" r="BK176"/>
  <c r="J174"/>
  <c r="BK172"/>
  <c r="BK170"/>
  <c r="J168"/>
  <c r="BK162"/>
  <c r="BK160"/>
  <c r="BK158"/>
  <c r="J154"/>
  <c r="J148"/>
  <c r="J144"/>
  <c r="J139"/>
  <c r="BK137"/>
  <c r="J135"/>
  <c r="J132"/>
  <c r="BK130"/>
  <c r="J128"/>
  <c i="5" r="BK195"/>
  <c r="BK194"/>
  <c r="J193"/>
  <c r="J192"/>
  <c r="J191"/>
  <c r="J189"/>
  <c r="BK187"/>
  <c r="J186"/>
  <c r="J185"/>
  <c r="BK184"/>
  <c r="J183"/>
  <c r="J181"/>
  <c r="BK179"/>
  <c r="BK178"/>
  <c r="BK174"/>
  <c r="BK170"/>
  <c r="BK166"/>
  <c r="J165"/>
  <c r="J164"/>
  <c r="BK161"/>
  <c r="J160"/>
  <c r="BK157"/>
  <c r="J148"/>
  <c r="BK147"/>
  <c r="BK146"/>
  <c r="J144"/>
  <c r="J143"/>
  <c r="BK142"/>
  <c r="BK141"/>
  <c r="BK137"/>
  <c r="J136"/>
  <c r="J131"/>
  <c r="J128"/>
  <c r="BK127"/>
  <c i="4" r="BK266"/>
  <c r="J264"/>
  <c r="BK262"/>
  <c r="J261"/>
  <c r="BK260"/>
  <c r="J245"/>
  <c r="BK234"/>
  <c r="J230"/>
  <c r="BK226"/>
  <c r="J218"/>
  <c r="J206"/>
  <c r="J202"/>
  <c r="J193"/>
  <c r="BK188"/>
  <c r="J186"/>
  <c r="BK185"/>
  <c r="BK173"/>
  <c r="J169"/>
  <c r="BK141"/>
  <c r="J136"/>
  <c r="J131"/>
  <c i="3" r="J149"/>
  <c r="BK146"/>
  <c r="J131"/>
  <c i="2" r="BK338"/>
  <c r="J336"/>
  <c r="J334"/>
  <c r="J325"/>
  <c r="J314"/>
  <c r="J312"/>
  <c r="J304"/>
  <c r="BK294"/>
  <c r="BK289"/>
  <c r="J281"/>
  <c r="BK277"/>
  <c r="BK275"/>
  <c r="BK257"/>
  <c r="J249"/>
  <c r="BK248"/>
  <c r="J238"/>
  <c r="J235"/>
  <c r="BK234"/>
  <c r="BK230"/>
  <c r="BK217"/>
  <c r="J208"/>
  <c r="J205"/>
  <c r="BK194"/>
  <c r="J188"/>
  <c r="BK182"/>
  <c r="BK178"/>
  <c r="BK173"/>
  <c r="J169"/>
  <c r="J161"/>
  <c r="J146"/>
  <c r="J142"/>
  <c l="1" r="R145"/>
  <c r="P163"/>
  <c r="P156"/>
  <c r="P229"/>
  <c r="P237"/>
  <c r="P276"/>
  <c r="T284"/>
  <c r="T282"/>
  <c r="R293"/>
  <c r="P300"/>
  <c r="P307"/>
  <c r="T315"/>
  <c r="P335"/>
  <c r="P340"/>
  <c i="3" r="P124"/>
  <c r="P123"/>
  <c r="P122"/>
  <c i="1" r="AU97"/>
  <c i="4" r="P125"/>
  <c r="R187"/>
  <c r="P240"/>
  <c r="T257"/>
  <c i="5" r="R126"/>
  <c r="R132"/>
  <c r="P151"/>
  <c r="T175"/>
  <c i="6" r="P127"/>
  <c r="BK140"/>
  <c r="J140"/>
  <c r="J101"/>
  <c r="BK159"/>
  <c r="J159"/>
  <c r="J102"/>
  <c r="BK171"/>
  <c r="J171"/>
  <c r="J103"/>
  <c i="7" r="T143"/>
  <c r="T140"/>
  <c r="R146"/>
  <c r="T158"/>
  <c r="T153"/>
  <c r="T152"/>
  <c r="R161"/>
  <c r="P164"/>
  <c r="R177"/>
  <c r="T181"/>
  <c r="T193"/>
  <c r="T197"/>
  <c r="P205"/>
  <c i="8" r="R124"/>
  <c r="R123"/>
  <c r="R147"/>
  <c r="R159"/>
  <c i="9" r="T124"/>
  <c r="T133"/>
  <c r="P146"/>
  <c i="10" r="T138"/>
  <c r="T125"/>
  <c r="T124"/>
  <c r="R143"/>
  <c i="11" r="BK123"/>
  <c i="2" r="P145"/>
  <c r="P140"/>
  <c r="BK163"/>
  <c r="J163"/>
  <c r="J105"/>
  <c r="BK229"/>
  <c r="J229"/>
  <c r="J106"/>
  <c r="R237"/>
  <c r="R276"/>
  <c r="R284"/>
  <c r="R282"/>
  <c r="P293"/>
  <c r="T300"/>
  <c r="T307"/>
  <c r="P315"/>
  <c r="T335"/>
  <c r="T340"/>
  <c i="3" r="BK124"/>
  <c r="BK123"/>
  <c r="BK122"/>
  <c r="J122"/>
  <c r="J98"/>
  <c i="4" r="BK125"/>
  <c r="J125"/>
  <c r="J99"/>
  <c r="BK187"/>
  <c r="J187"/>
  <c r="J100"/>
  <c r="BK240"/>
  <c r="J240"/>
  <c r="J101"/>
  <c r="BK257"/>
  <c r="J257"/>
  <c r="J102"/>
  <c i="5" r="P126"/>
  <c r="P132"/>
  <c r="T151"/>
  <c i="6" r="BK127"/>
  <c r="J127"/>
  <c r="J100"/>
  <c r="T140"/>
  <c r="T159"/>
  <c r="T171"/>
  <c i="7" r="P143"/>
  <c r="P140"/>
  <c r="T146"/>
  <c r="P158"/>
  <c r="P153"/>
  <c r="P152"/>
  <c r="T161"/>
  <c r="T164"/>
  <c r="P177"/>
  <c r="R181"/>
  <c r="R193"/>
  <c r="P197"/>
  <c r="T205"/>
  <c i="8" r="BK124"/>
  <c r="BK147"/>
  <c r="J147"/>
  <c r="J100"/>
  <c r="BK159"/>
  <c r="J159"/>
  <c r="J101"/>
  <c i="9" r="R124"/>
  <c r="P133"/>
  <c r="R146"/>
  <c i="10" r="BK138"/>
  <c r="J138"/>
  <c r="J100"/>
  <c r="P143"/>
  <c i="11" r="P123"/>
  <c i="2" r="BK145"/>
  <c r="J145"/>
  <c r="J101"/>
  <c r="T163"/>
  <c r="T156"/>
  <c r="R229"/>
  <c r="BK237"/>
  <c r="J237"/>
  <c r="J108"/>
  <c r="BK276"/>
  <c r="J276"/>
  <c r="J109"/>
  <c r="BK284"/>
  <c r="J284"/>
  <c r="J111"/>
  <c r="P284"/>
  <c r="P282"/>
  <c r="BK300"/>
  <c r="J300"/>
  <c r="J113"/>
  <c r="R300"/>
  <c r="R307"/>
  <c r="R315"/>
  <c r="R335"/>
  <c r="R340"/>
  <c i="3" r="R124"/>
  <c r="R123"/>
  <c r="R122"/>
  <c i="4" r="T125"/>
  <c r="P187"/>
  <c r="R240"/>
  <c r="P257"/>
  <c i="5" r="BK126"/>
  <c r="T126"/>
  <c r="T132"/>
  <c r="R151"/>
  <c r="P175"/>
  <c i="6" r="R127"/>
  <c r="P140"/>
  <c r="P159"/>
  <c r="P171"/>
  <c i="7" r="BK143"/>
  <c r="J143"/>
  <c r="J101"/>
  <c r="BK146"/>
  <c r="J146"/>
  <c r="J102"/>
  <c r="BK161"/>
  <c r="J161"/>
  <c r="J109"/>
  <c r="BK164"/>
  <c r="J164"/>
  <c r="J110"/>
  <c r="BK177"/>
  <c r="J177"/>
  <c r="J111"/>
  <c r="T177"/>
  <c r="P181"/>
  <c r="P193"/>
  <c r="R197"/>
  <c r="R205"/>
  <c i="8" r="P124"/>
  <c r="P147"/>
  <c r="T159"/>
  <c i="9" r="P124"/>
  <c r="P123"/>
  <c i="1" r="AU103"/>
  <c i="9" r="R133"/>
  <c r="T146"/>
  <c i="10" r="R138"/>
  <c r="R125"/>
  <c r="R124"/>
  <c r="BK143"/>
  <c r="J143"/>
  <c r="J102"/>
  <c i="11" r="T123"/>
  <c i="2" r="T145"/>
  <c r="T140"/>
  <c r="R163"/>
  <c r="R156"/>
  <c r="T229"/>
  <c r="T237"/>
  <c r="T276"/>
  <c r="BK293"/>
  <c r="J293"/>
  <c r="J112"/>
  <c r="T293"/>
  <c r="BK307"/>
  <c r="J307"/>
  <c r="J114"/>
  <c r="BK315"/>
  <c r="J315"/>
  <c r="J115"/>
  <c r="BK335"/>
  <c r="J335"/>
  <c r="J116"/>
  <c r="BK340"/>
  <c r="J340"/>
  <c r="J117"/>
  <c i="3" r="T124"/>
  <c r="T123"/>
  <c r="T122"/>
  <c i="4" r="R125"/>
  <c r="R124"/>
  <c r="T187"/>
  <c r="T240"/>
  <c r="R257"/>
  <c i="5" r="BK132"/>
  <c r="J132"/>
  <c r="J100"/>
  <c r="BK151"/>
  <c r="J151"/>
  <c r="J102"/>
  <c r="BK175"/>
  <c r="J175"/>
  <c r="J103"/>
  <c r="R175"/>
  <c i="6" r="T127"/>
  <c r="T126"/>
  <c r="T125"/>
  <c r="R140"/>
  <c r="R159"/>
  <c r="R171"/>
  <c i="7" r="R143"/>
  <c r="R140"/>
  <c r="P146"/>
  <c r="BK158"/>
  <c r="J158"/>
  <c r="J108"/>
  <c r="R158"/>
  <c r="R153"/>
  <c r="R152"/>
  <c r="P161"/>
  <c r="R164"/>
  <c r="BK181"/>
  <c r="J181"/>
  <c r="J112"/>
  <c r="BK193"/>
  <c r="J193"/>
  <c r="J113"/>
  <c r="BK197"/>
  <c r="J197"/>
  <c r="J114"/>
  <c r="BK205"/>
  <c r="J205"/>
  <c r="J115"/>
  <c i="8" r="T124"/>
  <c r="T123"/>
  <c r="T147"/>
  <c r="P159"/>
  <c i="9" r="BK124"/>
  <c r="J124"/>
  <c r="J99"/>
  <c r="BK133"/>
  <c r="J133"/>
  <c r="J100"/>
  <c r="BK146"/>
  <c r="J146"/>
  <c r="J101"/>
  <c i="10" r="P138"/>
  <c r="P125"/>
  <c r="P124"/>
  <c i="1" r="AU104"/>
  <c i="10" r="T143"/>
  <c i="11" r="R123"/>
  <c r="BK175"/>
  <c r="J175"/>
  <c r="J101"/>
  <c r="P175"/>
  <c r="R175"/>
  <c r="T175"/>
  <c i="2" r="J91"/>
  <c r="F136"/>
  <c r="BE149"/>
  <c r="BE188"/>
  <c r="BE197"/>
  <c r="BE222"/>
  <c r="BE231"/>
  <c r="BE238"/>
  <c r="BE283"/>
  <c r="BE297"/>
  <c r="BE308"/>
  <c r="BK157"/>
  <c r="J157"/>
  <c r="J103"/>
  <c r="BK282"/>
  <c r="J282"/>
  <c r="J110"/>
  <c i="3" r="J91"/>
  <c r="BE125"/>
  <c r="BE128"/>
  <c r="BE131"/>
  <c r="BE134"/>
  <c r="BE140"/>
  <c r="BE149"/>
  <c i="4" r="BE141"/>
  <c r="BE145"/>
  <c r="BE153"/>
  <c r="BE157"/>
  <c r="BE177"/>
  <c r="BE193"/>
  <c r="BE218"/>
  <c r="BE239"/>
  <c r="BE241"/>
  <c r="BE249"/>
  <c r="BE264"/>
  <c r="BE265"/>
  <c i="5" r="J91"/>
  <c r="E113"/>
  <c r="F122"/>
  <c r="BE130"/>
  <c r="BE136"/>
  <c r="BE139"/>
  <c r="BE143"/>
  <c r="BE148"/>
  <c r="BE150"/>
  <c r="BE152"/>
  <c r="BE153"/>
  <c r="BE163"/>
  <c r="BE167"/>
  <c r="BE168"/>
  <c r="BE171"/>
  <c r="BE176"/>
  <c r="BE190"/>
  <c r="BE191"/>
  <c r="BE195"/>
  <c r="BE196"/>
  <c i="6" r="E85"/>
  <c r="J91"/>
  <c r="BE146"/>
  <c r="BE164"/>
  <c i="7" r="F136"/>
  <c r="BE145"/>
  <c r="BE159"/>
  <c r="BE171"/>
  <c r="BE183"/>
  <c r="BE184"/>
  <c r="BE191"/>
  <c r="BE196"/>
  <c r="BE200"/>
  <c r="BE201"/>
  <c r="BE208"/>
  <c r="BE210"/>
  <c r="BE212"/>
  <c r="BK156"/>
  <c r="J156"/>
  <c r="J107"/>
  <c i="8" r="BE127"/>
  <c r="BE128"/>
  <c r="BE132"/>
  <c r="BE135"/>
  <c r="BE144"/>
  <c r="BE148"/>
  <c r="BE152"/>
  <c r="BE154"/>
  <c r="BE156"/>
  <c r="BE162"/>
  <c r="BE166"/>
  <c r="BE167"/>
  <c r="BE170"/>
  <c i="9" r="E111"/>
  <c r="F120"/>
  <c r="BE150"/>
  <c r="BE151"/>
  <c r="BE152"/>
  <c r="BE153"/>
  <c r="BE154"/>
  <c i="10" r="BE129"/>
  <c r="BE131"/>
  <c r="BE132"/>
  <c r="BE140"/>
  <c i="11" r="BE186"/>
  <c r="BK157"/>
  <c r="J157"/>
  <c r="J99"/>
  <c i="2" r="E127"/>
  <c r="BE158"/>
  <c r="BE169"/>
  <c r="BE179"/>
  <c r="BE182"/>
  <c r="BE185"/>
  <c r="BE191"/>
  <c r="BE230"/>
  <c r="BE232"/>
  <c r="BE235"/>
  <c r="BE248"/>
  <c r="BE249"/>
  <c r="BE254"/>
  <c r="BE263"/>
  <c r="BE266"/>
  <c r="BE310"/>
  <c r="BE312"/>
  <c r="BE316"/>
  <c r="BE338"/>
  <c i="3" r="F94"/>
  <c r="BE146"/>
  <c i="4" r="F121"/>
  <c r="BE126"/>
  <c r="BE131"/>
  <c r="BE149"/>
  <c r="BE185"/>
  <c r="BE188"/>
  <c r="BE206"/>
  <c r="BE238"/>
  <c r="BE253"/>
  <c r="BE258"/>
  <c r="BE259"/>
  <c r="BE260"/>
  <c r="BE261"/>
  <c i="5" r="BE129"/>
  <c r="BE134"/>
  <c r="BE142"/>
  <c r="BE147"/>
  <c r="BE154"/>
  <c r="BE155"/>
  <c r="BE158"/>
  <c r="BE159"/>
  <c r="BE169"/>
  <c r="BE170"/>
  <c r="BE173"/>
  <c r="BE181"/>
  <c r="BE182"/>
  <c r="BE185"/>
  <c r="BE186"/>
  <c r="BE187"/>
  <c r="BE189"/>
  <c r="BE192"/>
  <c r="BE194"/>
  <c r="BK149"/>
  <c r="J149"/>
  <c r="J101"/>
  <c i="6" r="BE130"/>
  <c r="BE137"/>
  <c r="BE139"/>
  <c r="BE141"/>
  <c r="BE150"/>
  <c r="BE154"/>
  <c r="BE156"/>
  <c r="BE160"/>
  <c r="BE162"/>
  <c r="BE176"/>
  <c i="7" r="J91"/>
  <c r="BE144"/>
  <c r="BE148"/>
  <c r="BE169"/>
  <c r="BE170"/>
  <c r="BE178"/>
  <c r="BE189"/>
  <c r="BE190"/>
  <c r="BE195"/>
  <c r="BE202"/>
  <c r="BE204"/>
  <c r="BE207"/>
  <c r="BK141"/>
  <c r="BK154"/>
  <c i="8" r="E85"/>
  <c r="J91"/>
  <c r="BE125"/>
  <c r="BE126"/>
  <c r="BE129"/>
  <c r="BE130"/>
  <c r="BE136"/>
  <c r="BE138"/>
  <c r="BE139"/>
  <c r="BE141"/>
  <c r="BE142"/>
  <c r="BE143"/>
  <c r="BE151"/>
  <c r="BE158"/>
  <c r="BE160"/>
  <c r="BE161"/>
  <c r="BE163"/>
  <c r="BE164"/>
  <c r="BE168"/>
  <c r="BE169"/>
  <c r="BE172"/>
  <c i="9" r="BE138"/>
  <c r="BE155"/>
  <c i="10" r="F94"/>
  <c r="BE127"/>
  <c r="BE130"/>
  <c r="BE133"/>
  <c r="BE134"/>
  <c r="BE136"/>
  <c r="BE137"/>
  <c r="BE142"/>
  <c r="BE144"/>
  <c r="BE145"/>
  <c r="BK141"/>
  <c r="J141"/>
  <c r="J101"/>
  <c i="11" r="E85"/>
  <c r="F92"/>
  <c r="J115"/>
  <c r="BE165"/>
  <c r="BE176"/>
  <c i="2" r="BE178"/>
  <c r="BE200"/>
  <c r="BE205"/>
  <c r="BE234"/>
  <c r="BE247"/>
  <c r="BE257"/>
  <c r="BE289"/>
  <c r="BE294"/>
  <c r="BE301"/>
  <c r="BE304"/>
  <c r="BE314"/>
  <c r="BE341"/>
  <c r="BE351"/>
  <c r="BK141"/>
  <c i="3" r="E85"/>
  <c r="BE137"/>
  <c r="BE143"/>
  <c i="4" r="E85"/>
  <c r="J91"/>
  <c r="BE136"/>
  <c r="BE169"/>
  <c r="BE173"/>
  <c r="BE197"/>
  <c r="BE202"/>
  <c r="BE222"/>
  <c r="BE234"/>
  <c r="BE262"/>
  <c r="BE263"/>
  <c i="5" r="BE127"/>
  <c r="BE128"/>
  <c r="BE131"/>
  <c r="BE133"/>
  <c r="BE137"/>
  <c r="BE141"/>
  <c r="BE156"/>
  <c r="BE160"/>
  <c r="BE162"/>
  <c r="BE165"/>
  <c r="BE166"/>
  <c r="BE172"/>
  <c r="BE174"/>
  <c r="BE178"/>
  <c r="BE179"/>
  <c i="6" r="BE148"/>
  <c r="BE152"/>
  <c r="BE158"/>
  <c r="BE168"/>
  <c r="BE170"/>
  <c r="BE172"/>
  <c i="7" r="E85"/>
  <c r="BE142"/>
  <c r="BE147"/>
  <c r="BE151"/>
  <c r="BE160"/>
  <c r="BE167"/>
  <c r="BE172"/>
  <c r="BE173"/>
  <c r="BE176"/>
  <c r="BE180"/>
  <c r="BE182"/>
  <c r="BE185"/>
  <c r="BE186"/>
  <c r="BE192"/>
  <c r="BE194"/>
  <c r="BE199"/>
  <c r="BK150"/>
  <c r="J150"/>
  <c r="J103"/>
  <c r="BK211"/>
  <c r="J211"/>
  <c r="J117"/>
  <c i="8" r="F120"/>
  <c r="BE133"/>
  <c r="BE134"/>
  <c r="BE140"/>
  <c r="BE149"/>
  <c r="BE150"/>
  <c r="BE157"/>
  <c r="BE165"/>
  <c r="BE173"/>
  <c i="9" r="J91"/>
  <c r="BE129"/>
  <c r="BE134"/>
  <c r="BE147"/>
  <c r="BE148"/>
  <c r="BE149"/>
  <c i="10" r="E85"/>
  <c r="J91"/>
  <c r="BE128"/>
  <c r="BK125"/>
  <c r="BK124"/>
  <c r="J124"/>
  <c r="J98"/>
  <c i="11" r="BE124"/>
  <c r="BE150"/>
  <c r="BE158"/>
  <c r="BE185"/>
  <c r="BE187"/>
  <c i="2" r="BE142"/>
  <c r="BE146"/>
  <c r="BE161"/>
  <c r="BE164"/>
  <c r="BE167"/>
  <c r="BE173"/>
  <c r="BE194"/>
  <c r="BE208"/>
  <c r="BE217"/>
  <c r="BE244"/>
  <c r="BE245"/>
  <c r="BE258"/>
  <c r="BE275"/>
  <c r="BE277"/>
  <c r="BE281"/>
  <c r="BE285"/>
  <c r="BE325"/>
  <c r="BE327"/>
  <c r="BE334"/>
  <c r="BE336"/>
  <c r="BK160"/>
  <c r="J160"/>
  <c r="J104"/>
  <c i="4" r="BE161"/>
  <c r="BE165"/>
  <c r="BE181"/>
  <c r="BE186"/>
  <c r="BE226"/>
  <c r="BE230"/>
  <c r="BE245"/>
  <c r="BE266"/>
  <c i="5" r="BE135"/>
  <c r="BE138"/>
  <c r="BE140"/>
  <c r="BE144"/>
  <c r="BE145"/>
  <c r="BE146"/>
  <c r="BE157"/>
  <c r="BE161"/>
  <c r="BE164"/>
  <c r="BE177"/>
  <c r="BE180"/>
  <c r="BE183"/>
  <c r="BE184"/>
  <c r="BE188"/>
  <c r="BE193"/>
  <c i="6" r="F94"/>
  <c r="BE128"/>
  <c r="BE132"/>
  <c r="BE135"/>
  <c r="BE144"/>
  <c r="BE166"/>
  <c r="BE174"/>
  <c i="7" r="BE149"/>
  <c r="BE155"/>
  <c r="BE157"/>
  <c r="BE162"/>
  <c r="BE163"/>
  <c r="BE165"/>
  <c r="BE166"/>
  <c r="BE168"/>
  <c r="BE174"/>
  <c r="BE175"/>
  <c r="BE179"/>
  <c r="BE187"/>
  <c r="BE188"/>
  <c r="BE198"/>
  <c r="BE203"/>
  <c r="BE206"/>
  <c r="BK209"/>
  <c r="J209"/>
  <c r="J116"/>
  <c i="8" r="BE131"/>
  <c r="BE137"/>
  <c r="BE145"/>
  <c r="BE146"/>
  <c r="BE153"/>
  <c r="BE155"/>
  <c r="BE171"/>
  <c i="9" r="BE125"/>
  <c r="BE142"/>
  <c i="10" r="BE126"/>
  <c r="BE135"/>
  <c r="BE139"/>
  <c i="11" r="BE141"/>
  <c r="BK164"/>
  <c r="J164"/>
  <c r="J100"/>
  <c i="3" r="J36"/>
  <c i="1" r="AW97"/>
  <c i="9" r="F39"/>
  <c i="1" r="BD103"/>
  <c i="3" r="F37"/>
  <c i="1" r="BB97"/>
  <c i="11" r="F37"/>
  <c i="1" r="BD105"/>
  <c i="3" r="F38"/>
  <c i="1" r="BC97"/>
  <c i="6" r="F39"/>
  <c i="1" r="BD100"/>
  <c i="8" r="F36"/>
  <c i="1" r="BA102"/>
  <c i="10" r="F36"/>
  <c i="1" r="BA104"/>
  <c i="2" r="F38"/>
  <c i="1" r="BC96"/>
  <c i="6" r="F36"/>
  <c i="1" r="BA100"/>
  <c i="7" r="F36"/>
  <c i="1" r="BA101"/>
  <c i="9" r="J36"/>
  <c i="1" r="AW103"/>
  <c i="11" r="F34"/>
  <c i="1" r="BA105"/>
  <c i="5" r="F36"/>
  <c i="1" r="BA99"/>
  <c i="8" r="F38"/>
  <c i="1" r="BC102"/>
  <c i="11" r="F35"/>
  <c i="1" r="BB105"/>
  <c i="8" r="J36"/>
  <c i="1" r="AW102"/>
  <c i="10" r="F38"/>
  <c i="1" r="BC104"/>
  <c i="3" r="F36"/>
  <c i="1" r="BA97"/>
  <c i="7" r="F37"/>
  <c i="1" r="BB101"/>
  <c i="9" r="F37"/>
  <c i="1" r="BB103"/>
  <c i="10" r="F39"/>
  <c i="1" r="BD104"/>
  <c i="3" r="F39"/>
  <c i="1" r="BD97"/>
  <c i="4" r="F38"/>
  <c i="1" r="BC98"/>
  <c i="2" r="F39"/>
  <c i="1" r="BD96"/>
  <c i="5" r="F39"/>
  <c i="1" r="BD99"/>
  <c i="7" r="J36"/>
  <c i="1" r="AW101"/>
  <c i="2" r="F36"/>
  <c i="1" r="BA96"/>
  <c i="4" r="F37"/>
  <c i="1" r="BB98"/>
  <c i="6" r="J36"/>
  <c i="1" r="AW100"/>
  <c i="7" r="F38"/>
  <c i="1" r="BC101"/>
  <c i="9" r="F38"/>
  <c i="1" r="BC103"/>
  <c i="2" r="F37"/>
  <c i="1" r="BB96"/>
  <c i="4" r="J36"/>
  <c i="1" r="AW98"/>
  <c i="11" r="J34"/>
  <c i="1" r="AW105"/>
  <c i="6" r="F38"/>
  <c i="1" r="BC100"/>
  <c i="8" r="F37"/>
  <c i="1" r="BB102"/>
  <c i="11" r="F36"/>
  <c i="1" r="BC105"/>
  <c r="AS94"/>
  <c i="4" r="F39"/>
  <c i="1" r="BD98"/>
  <c i="6" r="F37"/>
  <c i="1" r="BB100"/>
  <c i="9" r="F36"/>
  <c i="1" r="BA103"/>
  <c i="10" r="F37"/>
  <c i="1" r="BB104"/>
  <c i="2" r="J36"/>
  <c i="1" r="AW96"/>
  <c i="5" r="F38"/>
  <c i="1" r="BC99"/>
  <c i="5" r="J36"/>
  <c i="1" r="AW99"/>
  <c i="8" r="F39"/>
  <c i="1" r="BD102"/>
  <c i="4" r="F36"/>
  <c i="1" r="BA98"/>
  <c i="5" r="F37"/>
  <c i="1" r="BB99"/>
  <c i="7" r="F39"/>
  <c i="1" r="BD101"/>
  <c i="10" r="J36"/>
  <c i="1" r="AW104"/>
  <c i="7" l="1" r="R139"/>
  <c r="P139"/>
  <c i="1" r="AU101"/>
  <c i="7" r="T139"/>
  <c i="2" r="R140"/>
  <c i="11" r="R122"/>
  <c r="R121"/>
  <c i="2" r="T236"/>
  <c r="T139"/>
  <c i="11" r="T122"/>
  <c r="T121"/>
  <c r="P122"/>
  <c r="P121"/>
  <c i="1" r="AU105"/>
  <c i="7" r="BK140"/>
  <c i="8" r="P123"/>
  <c i="1" r="AU102"/>
  <c i="6" r="R126"/>
  <c r="R125"/>
  <c i="9" r="T123"/>
  <c i="5" r="BK125"/>
  <c r="J125"/>
  <c r="J98"/>
  <c i="4" r="T124"/>
  <c i="2" r="R236"/>
  <c r="P236"/>
  <c r="P139"/>
  <c i="1" r="AU96"/>
  <c i="7" r="BK153"/>
  <c r="J153"/>
  <c r="J105"/>
  <c i="5" r="T125"/>
  <c i="9" r="R123"/>
  <c i="8" r="BK123"/>
  <c r="J123"/>
  <c r="J98"/>
  <c i="5" r="P125"/>
  <c i="1" r="AU99"/>
  <c i="11" r="BK122"/>
  <c r="J122"/>
  <c r="J97"/>
  <c i="6" r="P126"/>
  <c r="P125"/>
  <c i="1" r="AU100"/>
  <c i="5" r="R125"/>
  <c i="4" r="P124"/>
  <c i="1" r="AU98"/>
  <c i="3" r="J123"/>
  <c r="J99"/>
  <c i="4" r="BK124"/>
  <c r="J124"/>
  <c r="J98"/>
  <c i="5" r="J126"/>
  <c r="J99"/>
  <c i="6" r="BK126"/>
  <c r="J126"/>
  <c r="J99"/>
  <c i="7" r="J141"/>
  <c r="J100"/>
  <c r="J154"/>
  <c r="J106"/>
  <c i="9" r="BK123"/>
  <c r="J123"/>
  <c i="10" r="J125"/>
  <c r="J99"/>
  <c i="11" r="J123"/>
  <c r="J98"/>
  <c i="2" r="BK156"/>
  <c r="J156"/>
  <c r="J102"/>
  <c r="BK236"/>
  <c r="J236"/>
  <c r="J107"/>
  <c i="3" r="J124"/>
  <c r="J100"/>
  <c i="8" r="J124"/>
  <c r="J99"/>
  <c i="2" r="J141"/>
  <c r="J100"/>
  <c i="9" r="J32"/>
  <c i="1" r="AG103"/>
  <c r="BB95"/>
  <c r="AX95"/>
  <c i="8" r="J35"/>
  <c i="1" r="AV102"/>
  <c r="AT102"/>
  <c r="BA95"/>
  <c r="AW95"/>
  <c i="4" r="F35"/>
  <c i="1" r="AZ98"/>
  <c i="9" r="J35"/>
  <c i="1" r="AV103"/>
  <c r="AT103"/>
  <c i="10" r="J35"/>
  <c i="1" r="AV104"/>
  <c r="AT104"/>
  <c i="11" r="J33"/>
  <c i="1" r="AV105"/>
  <c r="AT105"/>
  <c i="9" r="F35"/>
  <c i="1" r="AZ103"/>
  <c i="2" r="J35"/>
  <c i="1" r="AV96"/>
  <c r="AT96"/>
  <c i="4" r="J35"/>
  <c i="1" r="AV98"/>
  <c r="AT98"/>
  <c i="3" r="J35"/>
  <c i="1" r="AV97"/>
  <c r="AT97"/>
  <c i="7" r="F35"/>
  <c i="1" r="AZ101"/>
  <c i="7" r="J35"/>
  <c i="1" r="AV101"/>
  <c r="AT101"/>
  <c i="8" r="F35"/>
  <c i="1" r="AZ102"/>
  <c i="3" r="J32"/>
  <c i="1" r="AG97"/>
  <c r="AN97"/>
  <c i="10" r="J32"/>
  <c i="1" r="AG104"/>
  <c r="AN104"/>
  <c i="2" r="F35"/>
  <c i="1" r="AZ96"/>
  <c i="6" r="F35"/>
  <c i="1" r="AZ100"/>
  <c r="BD95"/>
  <c r="BD94"/>
  <c r="W33"/>
  <c r="BC95"/>
  <c r="BC94"/>
  <c r="AY94"/>
  <c i="3" r="F35"/>
  <c i="1" r="AZ97"/>
  <c i="10" r="F35"/>
  <c i="1" r="AZ104"/>
  <c i="11" r="F33"/>
  <c i="1" r="AZ105"/>
  <c i="5" r="J35"/>
  <c i="1" r="AV99"/>
  <c r="AT99"/>
  <c i="6" r="J35"/>
  <c i="1" r="AV100"/>
  <c r="AT100"/>
  <c i="5" r="F35"/>
  <c i="1" r="AZ99"/>
  <c i="2" l="1" r="R139"/>
  <c i="3" r="J41"/>
  <c i="9" r="J41"/>
  <c i="10" r="J41"/>
  <c i="2" r="BK140"/>
  <c r="J140"/>
  <c r="J99"/>
  <c i="6" r="BK125"/>
  <c r="J125"/>
  <c i="9" r="J98"/>
  <c i="7" r="J140"/>
  <c r="J99"/>
  <c r="BK152"/>
  <c r="J152"/>
  <c r="J104"/>
  <c i="11" r="BK121"/>
  <c r="J121"/>
  <c i="1" r="AN103"/>
  <c r="AZ95"/>
  <c r="AZ94"/>
  <c r="W29"/>
  <c i="8" r="J32"/>
  <c i="1" r="AG102"/>
  <c r="AN102"/>
  <c r="W32"/>
  <c r="BB94"/>
  <c r="W31"/>
  <c i="11" r="J30"/>
  <c i="1" r="AG105"/>
  <c r="AN105"/>
  <c r="AU95"/>
  <c r="AU94"/>
  <c i="6" r="J32"/>
  <c i="1" r="AG100"/>
  <c r="AN100"/>
  <c i="5" r="J32"/>
  <c i="1" r="AG99"/>
  <c r="AN99"/>
  <c i="4" r="J32"/>
  <c i="1" r="AG98"/>
  <c r="AN98"/>
  <c r="AY95"/>
  <c r="BA94"/>
  <c r="AW94"/>
  <c r="AK30"/>
  <c i="7" l="1" r="BK139"/>
  <c r="J139"/>
  <c i="8" r="J41"/>
  <c i="2" r="BK139"/>
  <c r="J139"/>
  <c i="4" r="J41"/>
  <c i="5" r="J41"/>
  <c i="6" r="J98"/>
  <c i="11" r="J96"/>
  <c i="6" r="J41"/>
  <c i="11" r="J39"/>
  <c i="7" r="J32"/>
  <c i="1" r="AG101"/>
  <c r="AN101"/>
  <c r="AV94"/>
  <c r="AK29"/>
  <c r="AV95"/>
  <c r="AT95"/>
  <c r="W30"/>
  <c i="2" r="J32"/>
  <c i="1" r="AG96"/>
  <c r="AN96"/>
  <c r="AX94"/>
  <c i="2" l="1" r="J41"/>
  <c i="7" r="J41"/>
  <c i="2" r="J98"/>
  <c i="7" r="J98"/>
  <c i="1" r="AG95"/>
  <c r="AG94"/>
  <c r="AT94"/>
  <c l="1" r="AN95"/>
  <c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<sst xmlns="http://schemas.openxmlformats.org/spreadsheetml/2006/main">
  <si>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</si>
  <si>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</si>
  <si>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</si>
  <si>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</si>
  <si>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</si>
  <si>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{ca46f58a-3378-456b-998a-b2fcd3e09c6d}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</si>
  <si>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</si>
  <si>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</si>
  <si>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</si>
  <si>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</si>
  <si>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</si>
  <si>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</si>
  <si>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</si>
  <si>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</si>
  <si>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A38-20-P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</si>
  <si>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</si>
  <si>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</si>
  <si>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Cheb, 2 izolační boxy v oddělení JIP Interna</t>
  </si>
  <si>
    <t>KSO:</t>
  </si>
  <si>
    <t>CC-CZ:</t>
  </si>
  <si>
    <t>Místo:</t>
  </si>
  <si>
    <t>Cheb</t>
  </si>
  <si>
    <t>Datum:</t>
  </si>
  <si>
    <t>16. 2. 2021</t>
  </si>
  <si>
    <t>Zadavatel:</t>
  </si>
  <si>
    <t>IČ:</t>
  </si>
  <si>
    <t>Karlovarská krajská nemocnice a.s.</t>
  </si>
  <si>
    <t>DIČ:</t>
  </si>
  <si>
    <t>Uchazeč:</t>
  </si>
  <si>
    <t>Vyplň údaj</t>
  </si>
  <si>
    <t>Projektant:</t>
  </si>
  <si>
    <t>Penta Projekt s.r.o.,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</si>
  <si>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</si>
  <si>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</si>
  <si>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</si>
  <si>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</si>
  <si>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</si>
  <si>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</si>
  <si>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</si>
  <si>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</si>
  <si>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</si>
  <si>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</si>
  <si>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</si>
  <si>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</si>
  <si>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</si>
  <si>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</si>
  <si>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</si>
  <si>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</si>
  <si>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</si>
  <si>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</si>
  <si>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</si>
  <si>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</si>
  <si>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</si>
  <si>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</si>
  <si>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</si>
  <si>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</si>
  <si>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</si>
  <si>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</si>
  <si>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</si>
  <si>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</si>
  <si>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</si>
  <si>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</si>
  <si>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</si>
  <si>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</si>
  <si>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</si>
  <si>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</si>
  <si>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</si>
  <si>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</si>
  <si>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</si>
  <si>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</si>
  <si>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</si>
  <si>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</si>
  <si>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</si>
  <si>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</si>
  <si>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</si>
  <si>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</si>
  <si>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</si>
  <si>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</si>
  <si>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</si>
  <si>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</si>
  <si>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</t>
  </si>
  <si>
    <t>Izolační boxy</t>
  </si>
  <si>
    <t>STA</t>
  </si>
  <si>
    <t>1</t>
  </si>
  <si>
    <t>{672a38ea-0016-4aa2-8a97-9f31689419a2}</t>
  </si>
  <si>
    <t>2</t>
  </si>
  <si>
    <t>/</t>
  </si>
  <si>
    <t>D1_01_1</t>
  </si>
  <si>
    <t>Stavební</t>
  </si>
  <si>
    <t>Soupis</t>
  </si>
  <si>
    <t>{79a91940-1681-4c5b-a95c-92ccb2415d79}</t>
  </si>
  <si>
    <t>D1_01_3</t>
  </si>
  <si>
    <t>Požárně bezpečnostní řešení</t>
  </si>
  <si>
    <t>{0f746735-188f-4cb2-a438-82151850d314}</t>
  </si>
  <si>
    <t>D1_01_4c</t>
  </si>
  <si>
    <t>Vzduchotechnika</t>
  </si>
  <si>
    <t>{fbf46df0-91e3-4328-b55a-3c83fcf766be}</t>
  </si>
  <si>
    <t>D1_01_4d</t>
  </si>
  <si>
    <t>Měření a regulace</t>
  </si>
  <si>
    <t>{7eff92ab-7c7c-4dfa-9235-22f31f640a40}</t>
  </si>
  <si>
    <t>D1_01_4e</t>
  </si>
  <si>
    <t>Zdravotně tehcnické instalace</t>
  </si>
  <si>
    <t>{05bab3ac-3271-4e25-b161-fc6b2cd8895f}</t>
  </si>
  <si>
    <t>D1_01_4g</t>
  </si>
  <si>
    <t>Silnoproudá elektrotechnika</t>
  </si>
  <si>
    <t>{78e9b054-b5ef-48f1-8e28-674b3e5e6b5d}</t>
  </si>
  <si>
    <t>D1_01_4h1</t>
  </si>
  <si>
    <t>Slaboproudá elektrotechnika</t>
  </si>
  <si>
    <t>{32c5577b-b6af-4276-b580-30e37da53ade}</t>
  </si>
  <si>
    <t>D1_01_4h3</t>
  </si>
  <si>
    <t>Elektrická požární signalizace</t>
  </si>
  <si>
    <t>{41a1d271-dad1-4fa5-ab10-ccf116d3d9df}</t>
  </si>
  <si>
    <t>D1_01_4i</t>
  </si>
  <si>
    <t>Medicinální plyny</t>
  </si>
  <si>
    <t>{6f9f3567-6614-43bb-93fa-7c96d79e5363}</t>
  </si>
  <si>
    <t>OVN</t>
  </si>
  <si>
    <t>Ostatní a vedlejší náklady</t>
  </si>
  <si>
    <t>VON</t>
  </si>
  <si>
    <t>{5affc38b-48e8-4318-aefe-8a8c002bb960}</t>
  </si>
  <si>
    <t>KRYCÍ LIST SOUPISU PRACÍ</t>
  </si>
  <si>
    <t>Objekt:</t>
  </si>
  <si>
    <t>D1_01 - Izolační boxy</t>
  </si>
  <si>
    <t>Soupis:</t>
  </si>
  <si>
    <t>D1_01_1 -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</si>
  <si>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</si>
  <si>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</si>
  <si>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</si>
  <si>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</si>
  <si>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</si>
  <si>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</si>
  <si>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</si>
  <si>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</si>
  <si>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</si>
  <si>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</si>
  <si>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</si>
  <si>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</si>
  <si>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Přesuny hmot a suti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</si>
  <si>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</si>
  <si>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</si>
  <si>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</si>
  <si>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</si>
  <si>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  767.c - zámečnické vnitřní</t>
  </si>
  <si>
    <t xml:space="preserve">      767.e - ostatní</t>
  </si>
  <si>
    <t xml:space="preserve">      767.f - hliníkové vnitřní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</si>
  <si>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</si>
  <si>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</si>
  <si>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</si>
  <si>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</si>
  <si>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</si>
  <si>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</si>
  <si>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</si>
  <si>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</si>
  <si>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</si>
  <si>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</si>
  <si>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</si>
  <si>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</si>
  <si>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</si>
  <si>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</si>
  <si>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</si>
  <si>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</si>
  <si>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</si>
  <si>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</si>
  <si>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</si>
  <si>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</si>
  <si>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</si>
  <si>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</si>
  <si>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</si>
  <si>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346244361</t>
  </si>
  <si>
    <t>Zazdívka o tl 65 mm rýh, nik nebo kapes z cihel pálených</t>
  </si>
  <si>
    <t>m2</t>
  </si>
  <si>
    <t>CS ÚRS 2021 01</t>
  </si>
  <si>
    <t>4</t>
  </si>
  <si>
    <t>1295850496</t>
  </si>
  <si>
    <t>VV</t>
  </si>
  <si>
    <t>Ozn. VZT2.01</t>
  </si>
  <si>
    <t>0,5*3,3</t>
  </si>
  <si>
    <t>6</t>
  </si>
  <si>
    <t>Úpravy povrchů, podlahy a osazování výplní</t>
  </si>
  <si>
    <t>612315215</t>
  </si>
  <si>
    <t>Vápenná hladká omítka malých ploch do 4,0 m2 na stěnách</t>
  </si>
  <si>
    <t>kus</t>
  </si>
  <si>
    <t>-1572758305</t>
  </si>
  <si>
    <t>612135101</t>
  </si>
  <si>
    <t>Hrubá výplň rýh ve stěnách maltou jakékoli šířky rýhy</t>
  </si>
  <si>
    <t>1240803517</t>
  </si>
  <si>
    <t>Ozn. ZT2.01</t>
  </si>
  <si>
    <t>1,4*2*0,15</t>
  </si>
  <si>
    <t>Ostatní profese</t>
  </si>
  <si>
    <t>10,0*0,1+20,0*0,07</t>
  </si>
  <si>
    <t>9</t>
  </si>
  <si>
    <t>Ostatní konstrukce a práce, bourání</t>
  </si>
  <si>
    <t>94</t>
  </si>
  <si>
    <t>Lešení a stavební výtahy</t>
  </si>
  <si>
    <t>949101112</t>
  </si>
  <si>
    <t>Lešení pomocné pro objekty pozemních staveb s lešeňovou podlahou v do 3,5 m zatížení do 150 kg/m2</t>
  </si>
  <si>
    <t>-1938422037</t>
  </si>
  <si>
    <t>110,0*2</t>
  </si>
  <si>
    <t>95</t>
  </si>
  <si>
    <t>Různé dokončovací konstrukce a práce pozemních staveb</t>
  </si>
  <si>
    <t>5</t>
  </si>
  <si>
    <t>952901111</t>
  </si>
  <si>
    <t>Vyčištění budov bytové a občanské výstavby při výšce podlaží do 4 m</t>
  </si>
  <si>
    <t>1350700790</t>
  </si>
  <si>
    <t>108,5+40,0+79,0+7,3+5,77+7,23+94,9</t>
  </si>
  <si>
    <t>96</t>
  </si>
  <si>
    <t>Bourání konstrukcí</t>
  </si>
  <si>
    <t>763111812</t>
  </si>
  <si>
    <t>Demontáž SDK příčky s jednoduchou ocelovou nosnou konstrukcí opláštění dvojité</t>
  </si>
  <si>
    <t>16</t>
  </si>
  <si>
    <t>-219570194</t>
  </si>
  <si>
    <t>Ozn. ST2.01</t>
  </si>
  <si>
    <t>2,8*1,83</t>
  </si>
  <si>
    <t>7</t>
  </si>
  <si>
    <t>763131821</t>
  </si>
  <si>
    <t>Demontáž SDK podhledu s dvouvrstvou nosnou kcí z ocelových profilů opláštění jednoduché</t>
  </si>
  <si>
    <t>-904823885</t>
  </si>
  <si>
    <t>"m.č.212:" 1,5*0,495</t>
  </si>
  <si>
    <t>8</t>
  </si>
  <si>
    <t>763431801</t>
  </si>
  <si>
    <t>Demontáž minerálního podhledu zavěšeného na viditelném roštu</t>
  </si>
  <si>
    <t>1094162546</t>
  </si>
  <si>
    <t>"m.č.201,201a,201b:" 61,7</t>
  </si>
  <si>
    <t>"m.č.202:" 9,0</t>
  </si>
  <si>
    <t>"m.č.212:" 10,8</t>
  </si>
  <si>
    <t>763431802</t>
  </si>
  <si>
    <t>Demontáž minerálního podhledu zavěšeného na polozapuštěném roštu</t>
  </si>
  <si>
    <t>-402588720</t>
  </si>
  <si>
    <t>"m.č.206:" 6,6</t>
  </si>
  <si>
    <t>"m.č.207:" 5,4</t>
  </si>
  <si>
    <t>"m.č.208:" 7,3</t>
  </si>
  <si>
    <t>"m.č.217:" 6,0</t>
  </si>
  <si>
    <t>10</t>
  </si>
  <si>
    <t>763431-R11</t>
  </si>
  <si>
    <t>Demontáž komponentů podhledu - svítidla, výustky a jejich následní montáž</t>
  </si>
  <si>
    <t>847271036</t>
  </si>
  <si>
    <t>11</t>
  </si>
  <si>
    <t>766825811</t>
  </si>
  <si>
    <t>Demontáž truhlářských vestavěných skříní jednokřídlových</t>
  </si>
  <si>
    <t>181226529</t>
  </si>
  <si>
    <t>12</t>
  </si>
  <si>
    <t>971033351</t>
  </si>
  <si>
    <t>Vybourání otvorů ve zdivu cihelném pl do 0,09 m2 na MVC nebo MV tl do 450 mm</t>
  </si>
  <si>
    <t>-1694190680</t>
  </si>
  <si>
    <t>13</t>
  </si>
  <si>
    <t>977211121</t>
  </si>
  <si>
    <t>Řezání stěnovou pilou kcí z cihel nebo tvárnic hl do 200 mm</t>
  </si>
  <si>
    <t>m</t>
  </si>
  <si>
    <t>1573916959</t>
  </si>
  <si>
    <t>3,3*2</t>
  </si>
  <si>
    <t>14</t>
  </si>
  <si>
    <t>975022241</t>
  </si>
  <si>
    <t>Podchycení nadzákladového zdiva tl do 450 mm dřevěnou výztuhou v do 3 m dl podchycení do 3 m</t>
  </si>
  <si>
    <t>1148085314</t>
  </si>
  <si>
    <t>0,5</t>
  </si>
  <si>
    <t>973031151</t>
  </si>
  <si>
    <t>Vysekání výklenků ve zdivu cihelném na MV nebo MVC pl přes 0,25 m2</t>
  </si>
  <si>
    <t>m3</t>
  </si>
  <si>
    <t>1323405865</t>
  </si>
  <si>
    <t>0,5*3,3*0,2</t>
  </si>
  <si>
    <t>974031132</t>
  </si>
  <si>
    <t>Vysekání rýh ve zdivu cihelném hl do 50 mm š do 70 mm</t>
  </si>
  <si>
    <t>-1220981828</t>
  </si>
  <si>
    <t>20,0</t>
  </si>
  <si>
    <t>17</t>
  </si>
  <si>
    <t>974031153</t>
  </si>
  <si>
    <t>Vysekání rýh ve zdivu cihelném hl do 100 mm š do 100 mm</t>
  </si>
  <si>
    <t>1493526944</t>
  </si>
  <si>
    <t>10,0</t>
  </si>
  <si>
    <t>18</t>
  </si>
  <si>
    <t>974031164</t>
  </si>
  <si>
    <t>Vysekání rýh ve zdivu cihelném hl do 150 mm š do 150 mm</t>
  </si>
  <si>
    <t>1172500485</t>
  </si>
  <si>
    <t>1,4*2</t>
  </si>
  <si>
    <t>19</t>
  </si>
  <si>
    <t>977151118</t>
  </si>
  <si>
    <t>Jádrové vrty diamantovými korunkami do D 100 mm do stavebních materiálů</t>
  </si>
  <si>
    <t>138609143</t>
  </si>
  <si>
    <t>5,0</t>
  </si>
  <si>
    <t>20</t>
  </si>
  <si>
    <t>977151128</t>
  </si>
  <si>
    <t>Jádrové vrty diamantovými korunkami do D 300 mm do stavebních materiálů</t>
  </si>
  <si>
    <t>-100450063</t>
  </si>
  <si>
    <t>Ozn. VZT2.02</t>
  </si>
  <si>
    <t>0,45*2</t>
  </si>
  <si>
    <t>Ozn. VZT2.03</t>
  </si>
  <si>
    <t>0,13</t>
  </si>
  <si>
    <t>Ozn. VZT2.06</t>
  </si>
  <si>
    <t>0,7</t>
  </si>
  <si>
    <t>Ozn. VZT2.07</t>
  </si>
  <si>
    <t>0,82</t>
  </si>
  <si>
    <t>977151131</t>
  </si>
  <si>
    <t>Jádrové vrty diamantovými korunkami do D 400 mm do stavebních materiálů</t>
  </si>
  <si>
    <t>2114269175</t>
  </si>
  <si>
    <t>Ozn. VZT2.04</t>
  </si>
  <si>
    <t>0,15</t>
  </si>
  <si>
    <t>Ozn. VZT2.05</t>
  </si>
  <si>
    <t>22</t>
  </si>
  <si>
    <t>978059541</t>
  </si>
  <si>
    <t>Odsekání a odebrání obkladů stěn z vnitřních obkládaček plochy přes 1 m2</t>
  </si>
  <si>
    <t>386217966</t>
  </si>
  <si>
    <t>1,4*0,2*2</t>
  </si>
  <si>
    <t>0,6*3,4</t>
  </si>
  <si>
    <t>99</t>
  </si>
  <si>
    <t>Přesuny hmot a suti</t>
  </si>
  <si>
    <t>23</t>
  </si>
  <si>
    <t>997013212</t>
  </si>
  <si>
    <t>Vnitrostaveništní doprava suti a vybouraných hmot pro budovy v do 9 m ručně</t>
  </si>
  <si>
    <t>t</t>
  </si>
  <si>
    <t>-1063393816</t>
  </si>
  <si>
    <t>24</t>
  </si>
  <si>
    <t>997013511</t>
  </si>
  <si>
    <t>Odvoz suti a vybouraných hmot z meziskládky na skládku do 1 km s naložením a se složením</t>
  </si>
  <si>
    <t>12524814</t>
  </si>
  <si>
    <t>25</t>
  </si>
  <si>
    <t>997013509</t>
  </si>
  <si>
    <t>Příplatek k odvozu suti a vybouraných hmot na skládku ZKD 1 km přes 1 km</t>
  </si>
  <si>
    <t>-1050362206</t>
  </si>
  <si>
    <t>4,108*15 'Přepočtené koeficientem množství</t>
  </si>
  <si>
    <t>26</t>
  </si>
  <si>
    <t>997013631</t>
  </si>
  <si>
    <t>Poplatek za uložení na skládce (skládkovné) stavebního odpadu směsného kód odpadu 17 09 04</t>
  </si>
  <si>
    <t>-661598802</t>
  </si>
  <si>
    <t>27</t>
  </si>
  <si>
    <t>998011002</t>
  </si>
  <si>
    <t>Přesun hmot pro budovy zděné v do 12 m</t>
  </si>
  <si>
    <t>483189047</t>
  </si>
  <si>
    <t>PSV</t>
  </si>
  <si>
    <t>Práce a dodávky PSV</t>
  </si>
  <si>
    <t>763</t>
  </si>
  <si>
    <t>Konstrukce suché výstavby</t>
  </si>
  <si>
    <t>28</t>
  </si>
  <si>
    <t>763111464</t>
  </si>
  <si>
    <t>SDK příčka tl 100 mm profil CW+UW 50 desky 2xDFRIH2 12,5 s izolací EI 90 Rw do 59 dB</t>
  </si>
  <si>
    <t>1444597672</t>
  </si>
  <si>
    <t>0,45*4,33</t>
  </si>
  <si>
    <t>Ozn. ST2.02</t>
  </si>
  <si>
    <t>2,1*1,83</t>
  </si>
  <si>
    <t>Ozn. ST2.03</t>
  </si>
  <si>
    <t>0,6*2,23</t>
  </si>
  <si>
    <t>29</t>
  </si>
  <si>
    <t>763111717</t>
  </si>
  <si>
    <t>SDK příčka základní penetrační nátěr (oboustranně)</t>
  </si>
  <si>
    <t>1019415895</t>
  </si>
  <si>
    <t>30</t>
  </si>
  <si>
    <t>763131411</t>
  </si>
  <si>
    <t>SDK podhled desky 1xA 12,5 bez izolace dvouvrstvá spodní kce profil CD+UD</t>
  </si>
  <si>
    <t>829828765</t>
  </si>
  <si>
    <t>31</t>
  </si>
  <si>
    <t>763131714</t>
  </si>
  <si>
    <t>SDK podhled základní penetrační nátěr</t>
  </si>
  <si>
    <t>1308405009</t>
  </si>
  <si>
    <t>32</t>
  </si>
  <si>
    <t>763431011</t>
  </si>
  <si>
    <t>Montáž minerálního podhledu s vyjímatelnými panely vel. do 0,36 m2 na zavěšený polozapuštěný rošt</t>
  </si>
  <si>
    <t>1833814165</t>
  </si>
  <si>
    <t>33</t>
  </si>
  <si>
    <t>M</t>
  </si>
  <si>
    <t>59036-R5</t>
  </si>
  <si>
    <t>Rastr R2 - Panel akustický ze skelných vláken, 600x600x15 mm, Podrobný popis viz PD</t>
  </si>
  <si>
    <t>-1261859750</t>
  </si>
  <si>
    <t>19,3*1,05 'Přepočtené koeficientem množství</t>
  </si>
  <si>
    <t>34</t>
  </si>
  <si>
    <t>59036-R4</t>
  </si>
  <si>
    <t>Rastr R3 - Panel akustický ze skelných vláken, 600x600x20 mm, Podrobný popis viz PD</t>
  </si>
  <si>
    <t>-1200798733</t>
  </si>
  <si>
    <t>6*1,05 'Přepočtené koeficientem množství</t>
  </si>
  <si>
    <t>35</t>
  </si>
  <si>
    <t>763431001</t>
  </si>
  <si>
    <t>Montáž minerálního podhledu s vyjímatelnými panely vel. do 0,36 m2 na zavěšený viditelný rošt</t>
  </si>
  <si>
    <t>26836959</t>
  </si>
  <si>
    <t>36</t>
  </si>
  <si>
    <t>59036-R6</t>
  </si>
  <si>
    <t>Rastr R1 - Panel akustický ze skelných vláken, 600x600x20 mm, Podrobný popis viz PD</t>
  </si>
  <si>
    <t>-1266701886</t>
  </si>
  <si>
    <t>"m.č.201:" 31,5</t>
  </si>
  <si>
    <t>51,3*1,05 'Přepočtené koeficientem množství</t>
  </si>
  <si>
    <t>37</t>
  </si>
  <si>
    <t>59036-R3</t>
  </si>
  <si>
    <t>Rastr R4 - Panel akustický vzduchotěsný ze skelných vláken, 600x600x20 mm, Podrobný popis viz PD</t>
  </si>
  <si>
    <t>512951404</t>
  </si>
  <si>
    <t>"m.č.201a,201b:" 14,1+14,1</t>
  </si>
  <si>
    <t>28,2*1,05 'Přepočtené koeficientem množství</t>
  </si>
  <si>
    <t>38</t>
  </si>
  <si>
    <t>763431041</t>
  </si>
  <si>
    <t>Příplatek k montáži minerálního podhledu na zavěšený rošt za výšku zavěšení přes 0,5 do 1,0 m</t>
  </si>
  <si>
    <t>512</t>
  </si>
  <si>
    <t>-342168088</t>
  </si>
  <si>
    <t>39</t>
  </si>
  <si>
    <t>998763302</t>
  </si>
  <si>
    <t>Přesun hmot tonážní pro sádrokartonové konstrukce v objektech v do 12 m</t>
  </si>
  <si>
    <t>-1436247977</t>
  </si>
  <si>
    <t>766</t>
  </si>
  <si>
    <t>Konstrukce truhlářské</t>
  </si>
  <si>
    <t>40</t>
  </si>
  <si>
    <t>76601-R01</t>
  </si>
  <si>
    <t>Ozn. T01 - Skříň vestavná šatní 2100x2400, hl.450 mm, D+M</t>
  </si>
  <si>
    <t>656723852</t>
  </si>
  <si>
    <t>podrobný popis viz PD - truhlářské vnitřní</t>
  </si>
  <si>
    <t>-včetně příslušenství</t>
  </si>
  <si>
    <t>41</t>
  </si>
  <si>
    <t>998766202</t>
  </si>
  <si>
    <t>Přesun hmot procentní pro konstrukce truhlářské v objektech v do 12 m</t>
  </si>
  <si>
    <t>%</t>
  </si>
  <si>
    <t>-1182525478</t>
  </si>
  <si>
    <t>767</t>
  </si>
  <si>
    <t>Konstrukce zámečnické</t>
  </si>
  <si>
    <t>42</t>
  </si>
  <si>
    <t>998767202</t>
  </si>
  <si>
    <t>Přesun hmot procentní pro zámečnické konstrukce v objektech v do 12 m</t>
  </si>
  <si>
    <t>1860145052</t>
  </si>
  <si>
    <t>767.c</t>
  </si>
  <si>
    <t>zámečnické vnitřní</t>
  </si>
  <si>
    <t>43</t>
  </si>
  <si>
    <t>76713-R01</t>
  </si>
  <si>
    <t>Ozn. Z01 - Kotvení mezikusů závěsného příslušenství lékařské technologie do ŽB stropu, D+M</t>
  </si>
  <si>
    <t>170660030</t>
  </si>
  <si>
    <t>podrobný popis viz PD - výrobky zámečnické vnitřní</t>
  </si>
  <si>
    <t>hmotnost 1ks - 59 kg</t>
  </si>
  <si>
    <t>44</t>
  </si>
  <si>
    <t>76713-R02</t>
  </si>
  <si>
    <t>Ozn. Z02 - Kotvení mezikusů závěsného příslušenství lékařské technologie do ŽB stropu, D+M</t>
  </si>
  <si>
    <t>1596241105</t>
  </si>
  <si>
    <t>hmotnost 1ks - 44,5 kg</t>
  </si>
  <si>
    <t>767.e</t>
  </si>
  <si>
    <t>ostatní</t>
  </si>
  <si>
    <t>45</t>
  </si>
  <si>
    <t>76741-R01</t>
  </si>
  <si>
    <t>Ozn.O01 - Rohový hliníkový profil u hliníkových stěn, D+M</t>
  </si>
  <si>
    <t>214573932</t>
  </si>
  <si>
    <t>podrobný popis viz PD - výrobky ostatní</t>
  </si>
  <si>
    <t>41,0*1,05</t>
  </si>
  <si>
    <t>46</t>
  </si>
  <si>
    <t>76741-R02</t>
  </si>
  <si>
    <t>Ozn.O02 - Profil v místě napojení hliníkových příček, D+M</t>
  </si>
  <si>
    <t>1311282927</t>
  </si>
  <si>
    <t>8,0*1,05</t>
  </si>
  <si>
    <t>767.f</t>
  </si>
  <si>
    <t>hliníkové vnitřní</t>
  </si>
  <si>
    <t>47</t>
  </si>
  <si>
    <t>76769-R02</t>
  </si>
  <si>
    <t>Ozn.E01 - Nenosná interiérová přestavitelná příčka tl.100 mm, rámový AL systém, výplně sklo, plné části, AKU 37dB, (3400+4475+3300)x3300 mm, el. posuv. dvoukř. dveře 700+700x2300 mm, D+M</t>
  </si>
  <si>
    <t>398212459</t>
  </si>
  <si>
    <t>Podrobný popis viz Tabulky PSV - hliníkové vnitřní výplně</t>
  </si>
  <si>
    <t>48</t>
  </si>
  <si>
    <t>76769-R03</t>
  </si>
  <si>
    <t>Ozn.E02 - Nenosná interiérová přestavitelná příčka tl.100 mm, rámový AL systém, výplně sklo, plné části, AKU 37dB, (3400+4375)x3300 mm, el. posuv. dvoukř. dveře 700+700x2300 mm, D+M</t>
  </si>
  <si>
    <t>-737584461</t>
  </si>
  <si>
    <t>776</t>
  </si>
  <si>
    <t>Podlahy povlakové</t>
  </si>
  <si>
    <t>49</t>
  </si>
  <si>
    <t>776201912</t>
  </si>
  <si>
    <t>Oprava podlah výměnou podlahového povlaku plochy do 1 m2</t>
  </si>
  <si>
    <t>2106688744</t>
  </si>
  <si>
    <t>50</t>
  </si>
  <si>
    <t>776991121</t>
  </si>
  <si>
    <t>Základní čištění nově položených podlahovin vysátím a setřením vlhkým mopem</t>
  </si>
  <si>
    <t>232911144</t>
  </si>
  <si>
    <t>110,0</t>
  </si>
  <si>
    <t>51</t>
  </si>
  <si>
    <t>776991141</t>
  </si>
  <si>
    <t>Pastování a leštění podlahovin ručně</t>
  </si>
  <si>
    <t>484716172</t>
  </si>
  <si>
    <t>52</t>
  </si>
  <si>
    <t>998776103</t>
  </si>
  <si>
    <t>Přesun hmot tonážní pro podlahy povlakové v objektech v do 24 m</t>
  </si>
  <si>
    <t>-1834759052</t>
  </si>
  <si>
    <t>781</t>
  </si>
  <si>
    <t>Dokončovací práce - obklady</t>
  </si>
  <si>
    <t>53</t>
  </si>
  <si>
    <t>781473923</t>
  </si>
  <si>
    <t>Oprava obkladu z obkladaček keramických do 25 ks/m2 lepených</t>
  </si>
  <si>
    <t>-1464687682</t>
  </si>
  <si>
    <t>7*2</t>
  </si>
  <si>
    <t>150</t>
  </si>
  <si>
    <t>54</t>
  </si>
  <si>
    <t>59761039</t>
  </si>
  <si>
    <t>obklad keramický hladký přes 22 do 25ks/m2</t>
  </si>
  <si>
    <t>1474983121</t>
  </si>
  <si>
    <t>229*0,05 'Přepočtené koeficientem množství</t>
  </si>
  <si>
    <t>55</t>
  </si>
  <si>
    <t>781495111</t>
  </si>
  <si>
    <t>Nátěr penetrační na stěnu</t>
  </si>
  <si>
    <t>961114300</t>
  </si>
  <si>
    <t>56</t>
  </si>
  <si>
    <t>998781102</t>
  </si>
  <si>
    <t>Přesun hmot tonážní pro obklady keramické v objektech v do 12 m</t>
  </si>
  <si>
    <t>-1563108484</t>
  </si>
  <si>
    <t>783</t>
  </si>
  <si>
    <t>Dokončovací práce - nátěry</t>
  </si>
  <si>
    <t>57</t>
  </si>
  <si>
    <t>783000103</t>
  </si>
  <si>
    <t>Ochrana podlah nebo vodorovných ploch při provádění nátěrů položením fólie</t>
  </si>
  <si>
    <t>-2003394252</t>
  </si>
  <si>
    <t>58</t>
  </si>
  <si>
    <t>28323151</t>
  </si>
  <si>
    <t>papír separační potažený PE fólií</t>
  </si>
  <si>
    <t>-1013075537</t>
  </si>
  <si>
    <t>110*1,05 'Přepočtené koeficientem množství</t>
  </si>
  <si>
    <t>784</t>
  </si>
  <si>
    <t>Dokončovací práce - malby a tapety</t>
  </si>
  <si>
    <t>59</t>
  </si>
  <si>
    <t>784181121</t>
  </si>
  <si>
    <t>Hloubková jednonásobná bezbarvá penetrace podkladu v místnostech výšky do 3,80 m</t>
  </si>
  <si>
    <t>1122026702</t>
  </si>
  <si>
    <t>Stěny</t>
  </si>
  <si>
    <t>0,45*4,33*2</t>
  </si>
  <si>
    <t>2,1*1,83*2</t>
  </si>
  <si>
    <t>0,6*2,23*2</t>
  </si>
  <si>
    <t>.</t>
  </si>
  <si>
    <t>Podhled</t>
  </si>
  <si>
    <t>60</t>
  </si>
  <si>
    <t>784351031</t>
  </si>
  <si>
    <t>Malby antibakteriální v místnostech výšky do 3,80 m</t>
  </si>
  <si>
    <t>493474457</t>
  </si>
  <si>
    <t>D1_01_3 - Požárně bezpečnostní řešení</t>
  </si>
  <si>
    <t>Ing. Polický</t>
  </si>
  <si>
    <t>HSV - HSV</t>
  </si>
  <si>
    <t xml:space="preserve">    PBŘ - Požárně bezpečnostrní řešení</t>
  </si>
  <si>
    <t>PBŘ</t>
  </si>
  <si>
    <t>Požárně bezpečnostrní řešení</t>
  </si>
  <si>
    <t>PBR1PENA</t>
  </si>
  <si>
    <t>MONTÁŽ PROTIPOŽÁRNÍ PĚNY</t>
  </si>
  <si>
    <t>KS</t>
  </si>
  <si>
    <t>-1699629951</t>
  </si>
  <si>
    <t>Součet</t>
  </si>
  <si>
    <t>PBR100PENA</t>
  </si>
  <si>
    <t>požární pěna pro kabely, kovové trubky a plastové trubky do DN 50 v 300 ml tubách</t>
  </si>
  <si>
    <t>-1643821455</t>
  </si>
  <si>
    <t>PBR100ozn</t>
  </si>
  <si>
    <t>označení protipožární ucpávky z obou stran požár. kce</t>
  </si>
  <si>
    <t>-980724507</t>
  </si>
  <si>
    <t>PBR1ozn</t>
  </si>
  <si>
    <t>Montáž označení protipožární ucpávky z obou stran požár. kce</t>
  </si>
  <si>
    <t>-1033112760</t>
  </si>
  <si>
    <t>PBR100EVAK12</t>
  </si>
  <si>
    <t>označení únikových cest fotoluminiscenční značkou (únikové dveře)</t>
  </si>
  <si>
    <t>761306211</t>
  </si>
  <si>
    <t>PBR100EVAK2</t>
  </si>
  <si>
    <t>označení únikových cest fotoluminiscenční značkou (únik vpravo)</t>
  </si>
  <si>
    <t>1300227869</t>
  </si>
  <si>
    <t>PBR100EVAK3</t>
  </si>
  <si>
    <t>označení únikových cest fotoluminiscenční značkou (únik vlevo)</t>
  </si>
  <si>
    <t>533038726</t>
  </si>
  <si>
    <t>PBR1EVAK</t>
  </si>
  <si>
    <t>MONTÁŽ EVAKUAČNÍCH ZNAČEK</t>
  </si>
  <si>
    <t>1414394589</t>
  </si>
  <si>
    <t>2+1+1</t>
  </si>
  <si>
    <t>PBR9R2</t>
  </si>
  <si>
    <t>Vydání příslušných atestů</t>
  </si>
  <si>
    <t>-465973282</t>
  </si>
  <si>
    <t>D1_01_4c - Vzduchotechnika</t>
  </si>
  <si>
    <t>Ing. Štantejský</t>
  </si>
  <si>
    <t xml:space="preserve"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 Cenová nabídka je včetně dodržování odpadového hospodářství. Přírubové spoje budou provedeny pomocí šroubů adekvátní délky (nebudou zakracovány).  Ceny v nabídce musí vycházet nejen z předloženého soupisu výkonů, ale i ze znalosti celého prováděcího projektu. Prostudování kompletní dokumentace je nutnou podmínkou předložení nabídky. Součástí dodávky je kompletní uvedení do provozu a zaregulování zařízení a jeho armatur, nastavení provozních parametrů jako i všech rozvodných a regulačních zařízení, až do přejímky a garance. </t>
  </si>
  <si>
    <t>1. - Zařízení č. 1 - úpravy stávajícího systému</t>
  </si>
  <si>
    <t>1B. - Zařízení č. 1B - Izolační box 201a a 201b</t>
  </si>
  <si>
    <t>900. - Demontáže včetně ekologické likvidace a zpětné montáže</t>
  </si>
  <si>
    <t>999. - Ostatní položky</t>
  </si>
  <si>
    <t>1.</t>
  </si>
  <si>
    <t>Zařízení č. 1 - úpravy stávajícího systému</t>
  </si>
  <si>
    <t>1.161</t>
  </si>
  <si>
    <t>Uzavírací klapka DN 160, včetně přípravy pro osazení servopohonu. D+M</t>
  </si>
  <si>
    <t>Servopohon v dodáce profese MaR.</t>
  </si>
  <si>
    <t>Viz výkres číslo D1.01.4c-05</t>
  </si>
  <si>
    <t>1.203a</t>
  </si>
  <si>
    <t>Filtrační vložka - filtr 457x457 (1"); třída filtrace H13. D+M</t>
  </si>
  <si>
    <t>Návrh: 150Pa poč.tl.zt.; 1x210m3/h, 2x175m3/h.</t>
  </si>
  <si>
    <t>1.203b</t>
  </si>
  <si>
    <t>Filtrační vložka - filtr 457x457 (2"); třída filtrace H13. D+M</t>
  </si>
  <si>
    <t>Návrh: 150Pa poč.tl.zt.; 250m3/h.</t>
  </si>
  <si>
    <t>1.260</t>
  </si>
  <si>
    <t xml:space="preserve">Odsávací stěnová mřížka do ČP s regulací vel. 140x80 mm,  pro průtok 100m3/h. D+M</t>
  </si>
  <si>
    <t>1.262</t>
  </si>
  <si>
    <t xml:space="preserve">Odsávací stěnová mřížka do ČP s regulací vel. 140x260 mm,  pro průtok 200m3/h. D+M</t>
  </si>
  <si>
    <t>1.601</t>
  </si>
  <si>
    <t>Zvukově izolovaná ohebná hadice DN 160. D+M</t>
  </si>
  <si>
    <t>1.701</t>
  </si>
  <si>
    <t xml:space="preserve">Potrubí kruhové pozinkované - spiro, třída těsnosti B,  tvarovky 30%  - průměru 160mm, včetně těsnícího a spojovacího materiálu. D+M</t>
  </si>
  <si>
    <t>4,5</t>
  </si>
  <si>
    <t>1.702</t>
  </si>
  <si>
    <t xml:space="preserve">Potrubí kruhové pozinkované - spiro, třída těsnosti C,  tvarovky 30%  - průměru 200mm, včetně těsnícího a spojovacího materiálu. D+M</t>
  </si>
  <si>
    <t>1.703</t>
  </si>
  <si>
    <t xml:space="preserve">Potrubí kruhové pozinkované - spiro, třída těsnosti B,  tvarovky 30%  - průměru 250mm, včetně těsnícího a spojovacího materiálu. D+M</t>
  </si>
  <si>
    <t>1.801</t>
  </si>
  <si>
    <t xml:space="preserve">Potrubí čtyřhranné pozinkované rovné, sk. 1, třída těsnosti B,  včetně těsnícího a spojovacího materiálu. D+M</t>
  </si>
  <si>
    <t>12,5</t>
  </si>
  <si>
    <t>1.802</t>
  </si>
  <si>
    <t>Potrubí čtyřhranné pozinkované tvarovky, sk. 1, třída těsnosti B, včetně těsnícího a spojovacího materiálu, náběhových a vodících plechů. D+M</t>
  </si>
  <si>
    <t>1.803</t>
  </si>
  <si>
    <t>Plechový korpus k odsávacím mřížkám. Rozměr 400x100x3400. D+M</t>
  </si>
  <si>
    <t>1.901</t>
  </si>
  <si>
    <t xml:space="preserve">Tepelná izolace přívodu upraveného vzduchu ve větraných prostorech, tl. 40mm  z minerální vlny s Al. polepem (izolace musí splňovat třídu reakce na oheň max. Bs-1). D+M</t>
  </si>
  <si>
    <t>1.902</t>
  </si>
  <si>
    <t>Pryž pro podložení plechových korpusů k odsávacím mřížkám. D+M</t>
  </si>
  <si>
    <t>1.991</t>
  </si>
  <si>
    <t>Hzs zařízení č. 1 - úpravy stávajícího systému - zednické výpomoci vrty, prostupy, drážky, přípomoci během transportu potrubí, koordinace vůči ostatním profesím, koordinace při etapizaci prací</t>
  </si>
  <si>
    <t>hod</t>
  </si>
  <si>
    <t>1.992</t>
  </si>
  <si>
    <t>Přesun hmot pro vzduchotechniku, výšky do 12 m</t>
  </si>
  <si>
    <t>1B.</t>
  </si>
  <si>
    <t>Zařízení č. 1B - Izolační box 201a a 201b</t>
  </si>
  <si>
    <t>1B.001</t>
  </si>
  <si>
    <t xml:space="preserve">Ventilátor s EC motorem, množství vzduchu V=600 m3/h,  tlaková ztráta 300 Pa, připojení DN 200, včetně připojujících manžet. D+M</t>
  </si>
  <si>
    <t>Technické parametry viz D1.01.4c-01 Technická zpráva, D1.01.4c-03 Technické podmínky.</t>
  </si>
  <si>
    <t>1B.051</t>
  </si>
  <si>
    <t>Tlumič hluku kruhový DN 200mm, délka 1000mm, tloušťka izolační vrstvy 50mm. Minimální útlum hluku při frekvenci 250Hz = 10,0 dB. D+M</t>
  </si>
  <si>
    <t>1B.151</t>
  </si>
  <si>
    <t>1B.152</t>
  </si>
  <si>
    <t>Zpětná klapka DN 200. D+M</t>
  </si>
  <si>
    <t>1B.421</t>
  </si>
  <si>
    <t xml:space="preserve">Požární klapka kruhová s atestem DN 200, požární odolnost 90 minut,  včetně servopohonu 230V se signalizací polohy termoelektrickým spouštěním. D+M</t>
  </si>
  <si>
    <t>Včetně příslušenství pro montáž dle montážního návodu výrobce.</t>
  </si>
  <si>
    <t xml:space="preserve">Včetně provedení protipožární ucpávky a dotěsnění protipožárním tmelem  s požární odolností odpovídající prostupu stavební konstrukce.</t>
  </si>
  <si>
    <t xml:space="preserve">Před realizací bude upřesněna požární odolnost PPK  dle požadavku PBŘ a způsobu zabudování PPK.</t>
  </si>
  <si>
    <t xml:space="preserve">Napájení zajistí profese ELE. </t>
  </si>
  <si>
    <t xml:space="preserve">Součástí dodávky profese, která napájí PPK, bude spojovací krabice  se svorkovnicí pro připojení napájecího kabelu.</t>
  </si>
  <si>
    <t>Uzavření PPK zajistí profese ELE na základě signálu od profese EPS.</t>
  </si>
  <si>
    <t>Monitoring polohy listu klapky zajistí profese MaR.</t>
  </si>
  <si>
    <t>Před objednáním PPK ověřit strany a připojení médii</t>
  </si>
  <si>
    <t>1B.551</t>
  </si>
  <si>
    <t xml:space="preserve">Protidešťová výfuková žaluzie 200x200mm, se sítem proti hmyzu,  RAL dle arch. D+M</t>
  </si>
  <si>
    <t>1B.601</t>
  </si>
  <si>
    <t>1B.701</t>
  </si>
  <si>
    <t>1B.702</t>
  </si>
  <si>
    <t xml:space="preserve">Potrubí kruhové pozinkované - spiro, třída těsnosti B,  tvarovky 30%  - průměru 200mm, včetně těsnícího a spojovacího materiálu. D+M</t>
  </si>
  <si>
    <t>1B.801</t>
  </si>
  <si>
    <t>Potrubí čtyřhranné pozinkované tvarovky, sk. 1, třída těsnosti B, včetně těsnícího a spojovacího materiálu. D+M</t>
  </si>
  <si>
    <t>1B.991</t>
  </si>
  <si>
    <t>Hzs zařízení č. 1B - Izolační box 201a a 201b - zednické výpomoci vrty, prostupy, drážky, přípomoci během transportu potrubí, koordinace vůči ostatním profesím, koordinace při etapizaci prací</t>
  </si>
  <si>
    <t>1B.992</t>
  </si>
  <si>
    <t>900.</t>
  </si>
  <si>
    <t>Demontáže včetně ekologické likvidace a zpětné montáže</t>
  </si>
  <si>
    <t>900.901</t>
  </si>
  <si>
    <t xml:space="preserve">Demontáže stávajícího VZT potrubí vč. izolace.  Včetně ekologické likvidace.</t>
  </si>
  <si>
    <t>Viz výkres číslo D1.01.4c-04</t>
  </si>
  <si>
    <t>900.902</t>
  </si>
  <si>
    <t xml:space="preserve">Demontáž 5ks stávajících čistých nástavců v m.č. 201 (pozice 1.203),  vyčištění, přesun a zpětná montáž do nové polohy.  Včetně ekologické likvidace filtračních vložek - filtr 457x457 (1"); třída filtrace H13.</t>
  </si>
  <si>
    <t>Viz výkres číslo D1.01.4c-04, D1.01.4c-05</t>
  </si>
  <si>
    <t>900.903</t>
  </si>
  <si>
    <t xml:space="preserve">Demontáž stávající regulační klapky, ovl. ruční, v m.č. 201 (pozice 1.105), vyčištění,  přesun a zpětná montáž do nové polohy.</t>
  </si>
  <si>
    <t>62</t>
  </si>
  <si>
    <t>900.904</t>
  </si>
  <si>
    <t>Demontáž stávajícího kotvícího materiálu systému VZT, vč. ekologické likvidace</t>
  </si>
  <si>
    <t>64</t>
  </si>
  <si>
    <t>999.</t>
  </si>
  <si>
    <t>Ostatní položky</t>
  </si>
  <si>
    <t>999.901</t>
  </si>
  <si>
    <t>Montážní materiál</t>
  </si>
  <si>
    <t>kg</t>
  </si>
  <si>
    <t>66</t>
  </si>
  <si>
    <t>999.902</t>
  </si>
  <si>
    <t>Pojízdné lešení</t>
  </si>
  <si>
    <t>68</t>
  </si>
  <si>
    <t>999.903</t>
  </si>
  <si>
    <t xml:space="preserve">Zprovoznění, vyregulování, přeregulování a seznámení s obsluhou dodaných systémů VZT,  viz D1.01.4c-01 Technická zpráva.</t>
  </si>
  <si>
    <t>70</t>
  </si>
  <si>
    <t>999.904</t>
  </si>
  <si>
    <t>Štítky pro označení zařízení, plastové tabulky velikosti A5</t>
  </si>
  <si>
    <t>72</t>
  </si>
  <si>
    <t>999.905</t>
  </si>
  <si>
    <t>Rezerva na nepředvídatelné náklady a vliv rekonstrukce</t>
  </si>
  <si>
    <t>74</t>
  </si>
  <si>
    <t>999.906</t>
  </si>
  <si>
    <t>Předávací dokumentace</t>
  </si>
  <si>
    <t>76</t>
  </si>
  <si>
    <t>999.907</t>
  </si>
  <si>
    <t>Dodavatelská výrobní dokumentace</t>
  </si>
  <si>
    <t>78</t>
  </si>
  <si>
    <t>999.908</t>
  </si>
  <si>
    <t>Autorský dozor</t>
  </si>
  <si>
    <t>80</t>
  </si>
  <si>
    <t>999.909</t>
  </si>
  <si>
    <t>Doprava (2% z celkového rozpočtu)</t>
  </si>
  <si>
    <t>82</t>
  </si>
  <si>
    <t>D1_01_4d - Měření a regulace</t>
  </si>
  <si>
    <t>Luděk Berger</t>
  </si>
  <si>
    <t>D1 - 1. Čidla / Akční členy</t>
  </si>
  <si>
    <t>D2 - 2. Rozvaděč DT21</t>
  </si>
  <si>
    <t>D3 - 3. Doplnění o napájení rozvaděče DT21</t>
  </si>
  <si>
    <t>D4 - 4. Kabelová listina</t>
  </si>
  <si>
    <t>D5 - 5. Související dodávky</t>
  </si>
  <si>
    <t>D1</t>
  </si>
  <si>
    <t>1. Čidla / Akční členy</t>
  </si>
  <si>
    <t>1.1</t>
  </si>
  <si>
    <t>Signálka kmitací žlutá v plastové skříňce, 24VAC</t>
  </si>
  <si>
    <t>ks</t>
  </si>
  <si>
    <t>1a.1, 1b.1</t>
  </si>
  <si>
    <t>2-polohový ovladač v plastové skříňce</t>
  </si>
  <si>
    <t>1.11,1a.11-1b.13.</t>
  </si>
  <si>
    <t>DP2500-R8-AZ, diferenční snímač tlaku vzduchu, 0 / +1,5 kPa, 0-10V DC</t>
  </si>
  <si>
    <t>1.11,1a.11-1b.13</t>
  </si>
  <si>
    <t>GMT 008 N 600R, montážní sada pro odběry tlaku</t>
  </si>
  <si>
    <t>1a.21 - 1b.22</t>
  </si>
  <si>
    <t>CM24-SR, servopohon 2Nm, napětí 24V, řízení 0-10V DC</t>
  </si>
  <si>
    <t>D2</t>
  </si>
  <si>
    <t>2. Rozvaděč DT21</t>
  </si>
  <si>
    <t>DT21</t>
  </si>
  <si>
    <t>Požárně odolná rozvaděčová skříň 600x800x300 včetně montážního plechu, IP54 požárně odolné provedení dle ČSN 73 0810 Rozvaděč je zazděn ve zdi s odolností minimálně EI 30 DP1. Požární odolnost dveří rozvaděče je navržena EI-Sm 30 DP1</t>
  </si>
  <si>
    <t>FAC 4911</t>
  </si>
  <si>
    <t>MS-FAC 4911-0, regulátor</t>
  </si>
  <si>
    <t>FR1</t>
  </si>
  <si>
    <t>Jistič 10A 1/B</t>
  </si>
  <si>
    <t>FM1</t>
  </si>
  <si>
    <t>Jistič 4A 1/C</t>
  </si>
  <si>
    <t>FL1, F12</t>
  </si>
  <si>
    <t>Jistič 6A 1/B</t>
  </si>
  <si>
    <t>F11</t>
  </si>
  <si>
    <t>Jistič 2A 1/D</t>
  </si>
  <si>
    <t>F21</t>
  </si>
  <si>
    <t>Jistič 4A 2/C</t>
  </si>
  <si>
    <t>FL2</t>
  </si>
  <si>
    <t>Přepěťová ochrana DA-275 DFI 6, 3.stupeň</t>
  </si>
  <si>
    <t>TR</t>
  </si>
  <si>
    <t>Bezpečnostní transformátor 230V / 24V AC, 60VA</t>
  </si>
  <si>
    <t>KE1, KM1, KP1</t>
  </si>
  <si>
    <t>G2R-2-SN-I, relé, cívka 24V AC, 2x kontakt P + P2RF-08-E patice</t>
  </si>
  <si>
    <t>FU01, 21 - 24</t>
  </si>
  <si>
    <t>Svorka pojistková 24V</t>
  </si>
  <si>
    <t>SB</t>
  </si>
  <si>
    <t>Tlačítkový ovladač 1x kontakt ZAP, montáž na DIN lištu</t>
  </si>
  <si>
    <t>2.111</t>
  </si>
  <si>
    <t>Zásuvka 230V AC, 16A, montáž na DIN lištu</t>
  </si>
  <si>
    <t>2.112</t>
  </si>
  <si>
    <t>Vnitřní svítidlo rozvaděče 230V AC</t>
  </si>
  <si>
    <t>2.113</t>
  </si>
  <si>
    <t>Dveřní kontakt 230V AC, 10A</t>
  </si>
  <si>
    <t>2.114</t>
  </si>
  <si>
    <t>Sběrnice, Řadové svorky, Pomocný materiál, Zapojení rozvaděče</t>
  </si>
  <si>
    <t>D3</t>
  </si>
  <si>
    <t>3. Doplnění o napájení rozvaděče DT21</t>
  </si>
  <si>
    <t>DT21.1</t>
  </si>
  <si>
    <t>Jistič 16A 1/B</t>
  </si>
  <si>
    <t>D4</t>
  </si>
  <si>
    <t>4. Kabelová listina</t>
  </si>
  <si>
    <t>WR21</t>
  </si>
  <si>
    <t>CYKY-J 3x2,5 : Přívod pro rozvaděč</t>
  </si>
  <si>
    <t>WB1</t>
  </si>
  <si>
    <t>CYKY-J 3x1,5 : 2.NP, M1 - EC</t>
  </si>
  <si>
    <t>WM1</t>
  </si>
  <si>
    <t>CYKFY-J 3x1,5 : 2.NP, EC - Ventilátor M1</t>
  </si>
  <si>
    <t>WS1</t>
  </si>
  <si>
    <t>J-Y(St)Y 2x2x0,8 : 2.NP, M1 - Ventilátor, start + porucha</t>
  </si>
  <si>
    <t>WY1</t>
  </si>
  <si>
    <t>J-Y(St)Y 1x2x0,8 : 2.NP, M1 - Ventilátor, řízení otáček</t>
  </si>
  <si>
    <t>WS11</t>
  </si>
  <si>
    <t>J-Y(St)Y 1x2x0,8 : 2.NP, 1.1 - Signálka poruchy</t>
  </si>
  <si>
    <t>WS1a1</t>
  </si>
  <si>
    <t>J-Y(St)Y 4x2x0,8 : 2.NP, 1a.1 - Ovladač pro BOX 1</t>
  </si>
  <si>
    <t>WS1b1</t>
  </si>
  <si>
    <t>J-Y(St)Y 4x2x0,8 : 2.NP, 1b.1 - Ovladač pro BOX 2</t>
  </si>
  <si>
    <t>WS1a11</t>
  </si>
  <si>
    <t>J-Y(St)Y 2x2x0,8 : 2.NP, 1a.11 - Snímač tl. diference přívod BOX 1</t>
  </si>
  <si>
    <t>WS1a12</t>
  </si>
  <si>
    <t>J-Y(St)Y 2x2x0,8 : 2.NP, 1a.12 - Snímač tl. diference odtah BOX 1</t>
  </si>
  <si>
    <t>WS1a13</t>
  </si>
  <si>
    <t>J-Y(St)Y 2x2x0,8 : 2.NP, 1a.13 - Snímač tl. diference odtah BOX 1</t>
  </si>
  <si>
    <t>WS1b11</t>
  </si>
  <si>
    <t>J-Y(St)Y 2x2x0,8 : 2.NP, 1b.11 - Snímač tl. diference přívod BOX 2</t>
  </si>
  <si>
    <t>WS1b12</t>
  </si>
  <si>
    <t>J-Y(St)Y 2x2x0,8 : 2.NP, 1b.12 - Snímač tl. diference odtah BOX 2</t>
  </si>
  <si>
    <t>WS1b13</t>
  </si>
  <si>
    <t>J-Y(St)Y 2x2x0,8 : 2.NP, 1b.13 - Snímač tl. diference odtah BOX 2</t>
  </si>
  <si>
    <t>WS111</t>
  </si>
  <si>
    <t>J-Y(St)Y 2x2x0,8 : 2.NP, 1.11 - Snímač tl. diference ventilátor M1</t>
  </si>
  <si>
    <t>WS1a21</t>
  </si>
  <si>
    <t>J-Y(St)Y 2x2x0,8 : 2.NP, 1a.21 - Regulační klapka odtah BOX 1</t>
  </si>
  <si>
    <t>WS1a22</t>
  </si>
  <si>
    <t>J-Y(St)Y 2x2x0,8 : 2.NP, 1a.22 - Regulační klapka odtah BOX 1</t>
  </si>
  <si>
    <t>WS1b21</t>
  </si>
  <si>
    <t>J-Y(St)Y 2x2x0,8 : 2.NP, 1b.21 - Regulační klapka odtah BOX 2</t>
  </si>
  <si>
    <t>WS1b22</t>
  </si>
  <si>
    <t>J-Y(St)Y 2x2x0,8 : 2.NP, 1b.22 - Regulační klapka odtah BOX 2</t>
  </si>
  <si>
    <t>WPK1</t>
  </si>
  <si>
    <t>J-Y(St)Y 1x2x0,8 : 2.NP, PK1 - Požární klapka odtah</t>
  </si>
  <si>
    <t>84</t>
  </si>
  <si>
    <t>ETH</t>
  </si>
  <si>
    <t>UTP : Komunikace Ethernet</t>
  </si>
  <si>
    <t>86</t>
  </si>
  <si>
    <t>4.111</t>
  </si>
  <si>
    <t>Vodič CY 4 mm2 : Ochranné pospojení</t>
  </si>
  <si>
    <t>88</t>
  </si>
  <si>
    <t>4.112</t>
  </si>
  <si>
    <t>Svorka ZSA 16 včetně Cu pásku : Ochranné pospojení</t>
  </si>
  <si>
    <t>90</t>
  </si>
  <si>
    <t>D5</t>
  </si>
  <si>
    <t>5. Související dodávky</t>
  </si>
  <si>
    <t>5.111</t>
  </si>
  <si>
    <t>Montáž kabelů a a dodávka kabelových tras</t>
  </si>
  <si>
    <t>kpl</t>
  </si>
  <si>
    <t>92</t>
  </si>
  <si>
    <t>5.112</t>
  </si>
  <si>
    <t>Montáž ochranného pospojení</t>
  </si>
  <si>
    <t>5.113</t>
  </si>
  <si>
    <t>Montáž periferií včetně nastavení a oživení</t>
  </si>
  <si>
    <t>5.114</t>
  </si>
  <si>
    <t>Zapojení přívodu / vývodu 230V</t>
  </si>
  <si>
    <t>98</t>
  </si>
  <si>
    <t>5.115</t>
  </si>
  <si>
    <t>Nastavení hodnoty meze zásahu</t>
  </si>
  <si>
    <t>100</t>
  </si>
  <si>
    <t>5.116</t>
  </si>
  <si>
    <t>Definování bodu a konfigurace v regulátoru</t>
  </si>
  <si>
    <t>102</t>
  </si>
  <si>
    <t>5.117</t>
  </si>
  <si>
    <t>Uživatelský SW včetně odladění s technologií</t>
  </si>
  <si>
    <t>104</t>
  </si>
  <si>
    <t>5.118</t>
  </si>
  <si>
    <t>Úprava uživatelského SW, stávající VZT č.1</t>
  </si>
  <si>
    <t>106</t>
  </si>
  <si>
    <t>5.119</t>
  </si>
  <si>
    <t>Oživování a test 1:1</t>
  </si>
  <si>
    <t>108</t>
  </si>
  <si>
    <t>5.120</t>
  </si>
  <si>
    <t>Komplexní zkoušky</t>
  </si>
  <si>
    <t>110</t>
  </si>
  <si>
    <t>5.121</t>
  </si>
  <si>
    <t>Jednorázové zaškolení obsluhy</t>
  </si>
  <si>
    <t>112</t>
  </si>
  <si>
    <t>5.122</t>
  </si>
  <si>
    <t>Výchozí revize, včetně revizní zprávy</t>
  </si>
  <si>
    <t>114</t>
  </si>
  <si>
    <t>5.123</t>
  </si>
  <si>
    <t>Doprava materiálu na stavbu</t>
  </si>
  <si>
    <t>116</t>
  </si>
  <si>
    <t>5.124</t>
  </si>
  <si>
    <t>Koordinace s profesí VZT při zaregulování systému a nastavení parametrů</t>
  </si>
  <si>
    <t>118</t>
  </si>
  <si>
    <t>5.125</t>
  </si>
  <si>
    <t>Technická inspekce České republiky</t>
  </si>
  <si>
    <t>120</t>
  </si>
  <si>
    <t>61</t>
  </si>
  <si>
    <t>5.126</t>
  </si>
  <si>
    <t xml:space="preserve">Vizualizace technologického zařízení na stávajíící pracovní stanici řídicího systému     se 100% stejným uživatelským přístupem k ovládání a monitoringu</t>
  </si>
  <si>
    <t>122</t>
  </si>
  <si>
    <t>5.127</t>
  </si>
  <si>
    <t xml:space="preserve">Programové vybavení archivu historických dat a trendů se 100% kompatibilitou         se stávajícím centrálním řídicím systémem</t>
  </si>
  <si>
    <t>124</t>
  </si>
  <si>
    <t>63</t>
  </si>
  <si>
    <t>5.128</t>
  </si>
  <si>
    <t xml:space="preserve">Programové vybavení archivu alarmových zpráv se 100% kompatibilitou                     se stávajícím centrálním řídicím systémem</t>
  </si>
  <si>
    <t>126</t>
  </si>
  <si>
    <t>5.129</t>
  </si>
  <si>
    <t xml:space="preserve">Programové vybavení úvodních obrazovek (systémový strom) na stávajícím    centrálním operátorském pracovišti</t>
  </si>
  <si>
    <t>128</t>
  </si>
  <si>
    <t>65</t>
  </si>
  <si>
    <t>5.130</t>
  </si>
  <si>
    <t>Programové vybavení pro sledování trendů sledovaných veličin na stávajícím centrálním operátorském pracovišti</t>
  </si>
  <si>
    <t>130</t>
  </si>
  <si>
    <t>5.131</t>
  </si>
  <si>
    <t xml:space="preserve">Doplnění systémových databází stávající části řídicího systému včetně aktualizace aplikačního datového serveru pro zabezpečení 100% kompatibility                                a stejného uživatelského přístupu k ovládané technologii</t>
  </si>
  <si>
    <t>132</t>
  </si>
  <si>
    <t>D1_01_4e - Zdravotně tehcnické instalace</t>
  </si>
  <si>
    <t>Ing. Brožová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</si>
  <si>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</si>
  <si>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</si>
  <si>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</si>
  <si>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789 - Hodinové zúčtovací sazby</t>
  </si>
  <si>
    <t>721</t>
  </si>
  <si>
    <t>Zdravotechnika - vnitřní kanalizace</t>
  </si>
  <si>
    <t>721171904</t>
  </si>
  <si>
    <t>Potrubí z PP vsazení odbočky do hrdla DN 75</t>
  </si>
  <si>
    <t>-1021155822</t>
  </si>
  <si>
    <t>721171905</t>
  </si>
  <si>
    <t>Potrubí z PP vsazení odbočky do hrdla DN 110</t>
  </si>
  <si>
    <t>-2075225091</t>
  </si>
  <si>
    <t>721174042</t>
  </si>
  <si>
    <t>Potrubí kanalizační z PP připojovací DN 40</t>
  </si>
  <si>
    <t>-1704017635</t>
  </si>
  <si>
    <t>"pr"1</t>
  </si>
  <si>
    <t>721194104</t>
  </si>
  <si>
    <t>Vyvedení a upevnění odpadních výpustek DN 40</t>
  </si>
  <si>
    <t>-12031519</t>
  </si>
  <si>
    <t>721226523p</t>
  </si>
  <si>
    <t>Kondenzační sifon s kuličkou nálevka DN 40 pro dialýzu, vč.montáže</t>
  </si>
  <si>
    <t>-47576583</t>
  </si>
  <si>
    <t>998721202</t>
  </si>
  <si>
    <t>Přesun hmot procentní pro vnitřní kanalizace v objektech v do 12 m</t>
  </si>
  <si>
    <t>192911258</t>
  </si>
  <si>
    <t>722</t>
  </si>
  <si>
    <t>Zdravotechnika - vnitřní vodovod</t>
  </si>
  <si>
    <t>722160133</t>
  </si>
  <si>
    <t>Potrubí vodovodní měděné tvrdé spojované měkkým pájením D 18x1 mm</t>
  </si>
  <si>
    <t>-118173390</t>
  </si>
  <si>
    <t>(4*2)+(2*2)+1</t>
  </si>
  <si>
    <t>"pr"2</t>
  </si>
  <si>
    <t>722160953</t>
  </si>
  <si>
    <t>Oprava potrubí vodovodního z trubek měděných propojení potrubí D 18</t>
  </si>
  <si>
    <t>2025200745</t>
  </si>
  <si>
    <t>2*2</t>
  </si>
  <si>
    <t>722181211</t>
  </si>
  <si>
    <t>Ochrana vodovodního potrubí přilepenými termoizolačními trubicemi z PE tl do 6 mm DN do 22 mm</t>
  </si>
  <si>
    <t>-1227330772</t>
  </si>
  <si>
    <t>722190401</t>
  </si>
  <si>
    <t>Vyvedení a upevnění výpustku do DN 25</t>
  </si>
  <si>
    <t>-1908644588</t>
  </si>
  <si>
    <t>"U"(2)*2+"Dial"(2+2)</t>
  </si>
  <si>
    <t>722220111</t>
  </si>
  <si>
    <t>Nástěnka pro výtokový ventil G 1/2" s jedním závitem</t>
  </si>
  <si>
    <t>-985791560</t>
  </si>
  <si>
    <t>722220121</t>
  </si>
  <si>
    <t>Nástěnka pro baterii G 1/2" s jedním závitem</t>
  </si>
  <si>
    <t>pár</t>
  </si>
  <si>
    <t>-1080197632</t>
  </si>
  <si>
    <t>722290226</t>
  </si>
  <si>
    <t>Zkouška těsnosti vodovodního potrubí závitového do DN 50</t>
  </si>
  <si>
    <t>-292072874</t>
  </si>
  <si>
    <t>722290234</t>
  </si>
  <si>
    <t>Proplach a dezinfekce vodovodního potrubí do DN 80</t>
  </si>
  <si>
    <t>1103673578</t>
  </si>
  <si>
    <t>998722202</t>
  </si>
  <si>
    <t>Přesun hmot procentní pro vnitřní vodovod v objektech v do 12 m</t>
  </si>
  <si>
    <t>-244552979</t>
  </si>
  <si>
    <t>725</t>
  </si>
  <si>
    <t>Zdravotechnika - zařizovací předměty</t>
  </si>
  <si>
    <t>725211603r</t>
  </si>
  <si>
    <t xml:space="preserve">Umyvadlo keramické  připevněné na stěnu šrouby bílé vč. krytu na sifon 650 mm bez otvoru na bat.vč.mont.</t>
  </si>
  <si>
    <t>soubor</t>
  </si>
  <si>
    <t>1981462368</t>
  </si>
  <si>
    <t>1+1</t>
  </si>
  <si>
    <t>725813112</t>
  </si>
  <si>
    <t>Ventil rohový pračkový G 3/4"</t>
  </si>
  <si>
    <t>95618579</t>
  </si>
  <si>
    <t>725821310r</t>
  </si>
  <si>
    <t>Automatická nástěnná umyvadlová baterie s elektronikou ALS se spodním ramínkem, 24 V DC vč.montáže</t>
  </si>
  <si>
    <t>1277924935</t>
  </si>
  <si>
    <t>725821311r</t>
  </si>
  <si>
    <t>Napájecí zdroj 230V AC/24V DC-max.5 ventilů, vč.mont.</t>
  </si>
  <si>
    <t>-1896780013</t>
  </si>
  <si>
    <t>725861102r</t>
  </si>
  <si>
    <t>Zápachová uzávěrka pro umyvadla DN 40, vč.mont.</t>
  </si>
  <si>
    <t>-2024361801</t>
  </si>
  <si>
    <t>998725202</t>
  </si>
  <si>
    <t>Přesun hmot procentní pro zařizovací předměty v objektech v do 12 m</t>
  </si>
  <si>
    <t>1311410666</t>
  </si>
  <si>
    <t>789</t>
  </si>
  <si>
    <t>Hodinové zúčtovací sazby</t>
  </si>
  <si>
    <t>789012024p</t>
  </si>
  <si>
    <t>Stavební výpomoce</t>
  </si>
  <si>
    <t>-1191950222</t>
  </si>
  <si>
    <t>789012086p</t>
  </si>
  <si>
    <t>Napojení na stávající rozvody</t>
  </si>
  <si>
    <t>1093651665</t>
  </si>
  <si>
    <t>789012088p</t>
  </si>
  <si>
    <t>Kompletace zařizovacích předmětů</t>
  </si>
  <si>
    <t>-183007503</t>
  </si>
  <si>
    <t>D1_01_4g - Silnoproudá elektrotechnika</t>
  </si>
  <si>
    <t>Bc. Skůra</t>
  </si>
  <si>
    <t>D2 - HSV - Práce a dodávky HSV</t>
  </si>
  <si>
    <t xml:space="preserve">    D3 - Úpravy povrchů, podlahy a osazování výplní</t>
  </si>
  <si>
    <t xml:space="preserve">    D4 - Ostatní konstrukce a práce - bourání</t>
  </si>
  <si>
    <t xml:space="preserve">    D5 - Přesun sutě</t>
  </si>
  <si>
    <t xml:space="preserve">    D6 - Přesun hmot</t>
  </si>
  <si>
    <t>D7 - PSV - Práce a dodávky PSV</t>
  </si>
  <si>
    <t xml:space="preserve">    D8 - Elektromontáže</t>
  </si>
  <si>
    <t xml:space="preserve">      D9 - Rozvaděč</t>
  </si>
  <si>
    <t xml:space="preserve">      D10 - Montáž rozvodných a pojistkových skříní</t>
  </si>
  <si>
    <t xml:space="preserve">      D11 - Svítidla včetně zdrojů</t>
  </si>
  <si>
    <t xml:space="preserve">      D12 - Montáž svítidel včetně zdrojů</t>
  </si>
  <si>
    <t xml:space="preserve">      D13 - Instalační přístroje (vypínače, zásuvky atp…)</t>
  </si>
  <si>
    <t xml:space="preserve">      D14 - Montáž instalačních přístrojů</t>
  </si>
  <si>
    <t xml:space="preserve">      D15 - Kabely a vodiče, jímací soustava</t>
  </si>
  <si>
    <t xml:space="preserve">      D16 - Montáž kabely, vodiče a jímací soustava</t>
  </si>
  <si>
    <t xml:space="preserve">      D17 - Úložný a nosný materiál</t>
  </si>
  <si>
    <t xml:space="preserve">      D18 - Montáž úložný a nosný materiál</t>
  </si>
  <si>
    <t xml:space="preserve">      D19 - Ostatní instalační materiál</t>
  </si>
  <si>
    <t xml:space="preserve">      D20 - Montáž ostatní instalační materiál</t>
  </si>
  <si>
    <t>Pol1</t>
  </si>
  <si>
    <t>Hrubá výpl'n rýh ve stěnách maltou, jakékoliv šířky</t>
  </si>
  <si>
    <t>Ostatní konstrukce a práce - bourání</t>
  </si>
  <si>
    <t>Pol2</t>
  </si>
  <si>
    <t>Vybourání otvorů ve zdivu cihelném + beton pl do 1m2 na MVC nebo MV tl do 600 mm</t>
  </si>
  <si>
    <t>Pol3</t>
  </si>
  <si>
    <t>Vysekání rýh pro vodiče v omítce MV nebo MVC stěn š do 50 mm</t>
  </si>
  <si>
    <t>Přesun sutě</t>
  </si>
  <si>
    <t>Pol4</t>
  </si>
  <si>
    <t>Odvoz suti a vybouraných hmot na skládku nebo meziskládku do 1km se složením</t>
  </si>
  <si>
    <t>Pol5</t>
  </si>
  <si>
    <t>Příplatek k odvozu suti a vybraných hmot na skládku ZKD 1km přes 1km</t>
  </si>
  <si>
    <t>km</t>
  </si>
  <si>
    <t>Pol6</t>
  </si>
  <si>
    <t>Poplatek za uložení stavebního betonového odpadu na skládce (skládkovné)</t>
  </si>
  <si>
    <t>D6</t>
  </si>
  <si>
    <t>Přesun hmot</t>
  </si>
  <si>
    <t>Pol7</t>
  </si>
  <si>
    <t>D7</t>
  </si>
  <si>
    <t>D8</t>
  </si>
  <si>
    <t>Elektromontáže</t>
  </si>
  <si>
    <t>D9</t>
  </si>
  <si>
    <t>Rozvaděč</t>
  </si>
  <si>
    <t>Pol8</t>
  </si>
  <si>
    <t>Stávající rozvaděče RMD2.1, RZ2.2, R-PO stávající jistící prvky + rezervy (drobný montážní materiál)</t>
  </si>
  <si>
    <t>D10</t>
  </si>
  <si>
    <t>Montáž rozvodných a pojistkových skříní</t>
  </si>
  <si>
    <t>Pol9</t>
  </si>
  <si>
    <t>Montáž rozvaděčů plechových, hliníkových nebo plastových sestava do 100 kg</t>
  </si>
  <si>
    <t>D11</t>
  </si>
  <si>
    <t>Svítidla včetně zdrojů</t>
  </si>
  <si>
    <t>Pol10</t>
  </si>
  <si>
    <t>Svítidlo F3s, stávající svítidlo po zrušení 4ks lůžka, 3*36W, IP20, stmívatelné RCA, M600 (horní montáž)</t>
  </si>
  <si>
    <t>Pol11</t>
  </si>
  <si>
    <t>Řídící jednotka Tridonic DSI-T pro řízení stmívání svítidel C3s</t>
  </si>
  <si>
    <t>D12</t>
  </si>
  <si>
    <t>Montáž svítidel včetně zdrojů</t>
  </si>
  <si>
    <t>Pol12</t>
  </si>
  <si>
    <t>Montáž svítidla zapuštěného včetně krytu</t>
  </si>
  <si>
    <t>Pol13</t>
  </si>
  <si>
    <t>Montáž řídící jednotky DSI-T</t>
  </si>
  <si>
    <t>D13</t>
  </si>
  <si>
    <t>Instalační přístroje (vypínače, zásuvky atp…)</t>
  </si>
  <si>
    <t>Pol14</t>
  </si>
  <si>
    <t>Vypínač ř. 1, 10A, IP20, barva bílá, kompletní bez rámečku, např. ABB Tango</t>
  </si>
  <si>
    <t>Pol15</t>
  </si>
  <si>
    <t>Vypínač ř. 1So, 10A, IP20, barva bílá, kompletní bez rámečku, např. ABB Tango</t>
  </si>
  <si>
    <t>Pol16</t>
  </si>
  <si>
    <t>Dvojtlačítko ř. 1/0+1/0, 10A, IP20, barva bílá, kompletní bez rámečku, např. ABB Tango, popis ˄˅</t>
  </si>
  <si>
    <t>Pol17</t>
  </si>
  <si>
    <t>Zásuvka nezáměnná pro mobilní RTG 16A, 250V AC, IP44, např ABB t.č. CUED 216-6</t>
  </si>
  <si>
    <t>Pol18</t>
  </si>
  <si>
    <t>Zásuvka 16A/230V, IP20, barva zelená, signalizace, např. ABB Reflex SI 55883-A2349Z</t>
  </si>
  <si>
    <t>Pol19</t>
  </si>
  <si>
    <t>Zásuvka 16A/230V, IP20, barva žlutá, signalizace, např. ABB Reflex SI 55883-A2349Y</t>
  </si>
  <si>
    <t>Pol20</t>
  </si>
  <si>
    <t>Svorka pro vyrovnání potenciálu dvojitá, např. ABB 2095 UC-214</t>
  </si>
  <si>
    <t>Pol21</t>
  </si>
  <si>
    <t>Žaluziový spínač, např. ABB Reflex SI 2CKA001713A0163</t>
  </si>
  <si>
    <t>Pol22</t>
  </si>
  <si>
    <t>Rámeček trojnásobný svislý, barva bílá, např. ABB Tango</t>
  </si>
  <si>
    <t>Pol23</t>
  </si>
  <si>
    <t>Rámeček jednonásobný vodorovný, barva bílá, např. ABB Reflex SI</t>
  </si>
  <si>
    <t>Pol24</t>
  </si>
  <si>
    <t>Rámeček dvojnásobný vodorovný, barva bílá, např. ABB Reflex SI</t>
  </si>
  <si>
    <t>Pol25</t>
  </si>
  <si>
    <t>Rámeček čtyřnásobný vodorovný, barva bílá, např. ABB Reflex SI</t>
  </si>
  <si>
    <t>D14</t>
  </si>
  <si>
    <t>Montáž instalačních přístrojů</t>
  </si>
  <si>
    <t>Pol26</t>
  </si>
  <si>
    <t>Montáž vypínače pod omítkou, bezšroubový</t>
  </si>
  <si>
    <t>Pol27</t>
  </si>
  <si>
    <t>Montáž zásuvky pod omítkou, bezšroubová</t>
  </si>
  <si>
    <t>Pol28</t>
  </si>
  <si>
    <t>Montáž rámečku přístroje</t>
  </si>
  <si>
    <t>D15</t>
  </si>
  <si>
    <t>Kabely a vodiče, jímací soustava</t>
  </si>
  <si>
    <t>Pol29</t>
  </si>
  <si>
    <t>CXKH-R 5C*1,5 B2ca, s1, d0</t>
  </si>
  <si>
    <t>Pol30</t>
  </si>
  <si>
    <t>CXKH-R 3C*2,5 B2ca, s1, d0</t>
  </si>
  <si>
    <t>Pol31</t>
  </si>
  <si>
    <t>CXKH-R 3B*2,5 B2ca, s1, d0</t>
  </si>
  <si>
    <t>Pol32</t>
  </si>
  <si>
    <t>CXKH-V 3C*1,5 B2ca, s1, d0, P90-R</t>
  </si>
  <si>
    <t>Pol33</t>
  </si>
  <si>
    <t>CXKH-R 3C*1,5 B2ca, s1, d0</t>
  </si>
  <si>
    <t>Pol34</t>
  </si>
  <si>
    <t>CXKH-R 2A*1,5 B2ca, s1, d0</t>
  </si>
  <si>
    <t>Pol35</t>
  </si>
  <si>
    <t>CXKH-R 3A*1,5 B2ca, s1, d0</t>
  </si>
  <si>
    <t>Pol36</t>
  </si>
  <si>
    <t>J-H(St)H 2*2*0,8</t>
  </si>
  <si>
    <t>Pol37</t>
  </si>
  <si>
    <t>CHAH-R 1*16 B2ca, s1, d0</t>
  </si>
  <si>
    <t>Pol38</t>
  </si>
  <si>
    <t>CHAH-R 1*10 B2ca, s1, d0</t>
  </si>
  <si>
    <t>Pol39</t>
  </si>
  <si>
    <t>Svorka ochranného pospojení 2,5-10mm2</t>
  </si>
  <si>
    <t>D16</t>
  </si>
  <si>
    <t>Montáž kabely, vodiče a jímací soustava</t>
  </si>
  <si>
    <t>Pol40</t>
  </si>
  <si>
    <t>Montáž kabelu do 6mm2</t>
  </si>
  <si>
    <t>Pol41</t>
  </si>
  <si>
    <t>Montáž vodiče do 25mm2</t>
  </si>
  <si>
    <t>Pol42</t>
  </si>
  <si>
    <t>Montáž svorek vyrovnání potenciálu do 25mm2</t>
  </si>
  <si>
    <t>D17</t>
  </si>
  <si>
    <t>Úložný a nosný materiál</t>
  </si>
  <si>
    <t>Pol43</t>
  </si>
  <si>
    <t>Krabice přístrojová KU68/71L1, např. Kopos Kolín</t>
  </si>
  <si>
    <t>Pol44</t>
  </si>
  <si>
    <t>Krabice 8130 vč. Wago svorek, IP54, např. Kopos Kolín</t>
  </si>
  <si>
    <t>Pol45</t>
  </si>
  <si>
    <t>Krabice KSK 100 PO P90-R, např. Kopos Kolín</t>
  </si>
  <si>
    <t>Pol46</t>
  </si>
  <si>
    <t>Kabelová příchytka Di 15mm, P90-R, např. Kopos Kolín Omega</t>
  </si>
  <si>
    <t>Pol47</t>
  </si>
  <si>
    <t>PA-JIP-BOX201a(b) - Krabice např. Kopos KSK175 včetně svorkovnice Kopos EPS3</t>
  </si>
  <si>
    <t>Pol48</t>
  </si>
  <si>
    <t>A - Krabice KU68 s víčkem a svorkovnici 2,5-10mm2</t>
  </si>
  <si>
    <t>Pol49</t>
  </si>
  <si>
    <t>Víčko pro zaslepení stávajících instalačních krabic po zrušení přístrojů, např. KoposKolín</t>
  </si>
  <si>
    <t>D18</t>
  </si>
  <si>
    <t>Montáž úložný a nosný materiál</t>
  </si>
  <si>
    <t>Pol50</t>
  </si>
  <si>
    <t>Montáž KU, KP, víčko demontáže</t>
  </si>
  <si>
    <t>Pol51</t>
  </si>
  <si>
    <t>Montáž příchytky Di 15mm</t>
  </si>
  <si>
    <t>Pol52</t>
  </si>
  <si>
    <t>Montáž 8130, KSK, PA, A</t>
  </si>
  <si>
    <t>D19</t>
  </si>
  <si>
    <t>Ostatní instalační materiál</t>
  </si>
  <si>
    <t>Pol53</t>
  </si>
  <si>
    <t>Požární kabelová ucpávka EI90</t>
  </si>
  <si>
    <t>D20</t>
  </si>
  <si>
    <t>Montáž ostatní instalační materiál</t>
  </si>
  <si>
    <t>Pol54</t>
  </si>
  <si>
    <t>Montáž kabelové požární ucpávky</t>
  </si>
  <si>
    <t>D1_01_4h1 - Slaboproudá elektrotechnika</t>
  </si>
  <si>
    <t>Michal Eibich</t>
  </si>
  <si>
    <t>URS - Strukturovaná kabeláž</t>
  </si>
  <si>
    <t>D1 - Společná televizní anténa STA</t>
  </si>
  <si>
    <t>D2 - Dorozumívací zařízení sestra/pacient</t>
  </si>
  <si>
    <t>URS</t>
  </si>
  <si>
    <t>Strukturovaná kabeláž</t>
  </si>
  <si>
    <t>742330023</t>
  </si>
  <si>
    <t>Montáž vyvazovacího panelu do 19" rozvaděče</t>
  </si>
  <si>
    <t>Pol55</t>
  </si>
  <si>
    <t>19"vyvazovací panel 1U,jednostranný, plast.oka 80x40 mm</t>
  </si>
  <si>
    <t>Pol56</t>
  </si>
  <si>
    <t>Montáž 19" patch panelu 48 portů</t>
  </si>
  <si>
    <t>Pol57</t>
  </si>
  <si>
    <t>19" Patch panel 48 portů, Cat. 6A, stíněný, 1U, plně osazený - černý</t>
  </si>
  <si>
    <t>Pol58</t>
  </si>
  <si>
    <t>Propojovací kabel RJ45/RJ45, CAT.6A, S/FTP, délka 2m</t>
  </si>
  <si>
    <t>Pol59</t>
  </si>
  <si>
    <t>Propojovací kabel RJ45/RJ45, CAT.6A, S/FTP, délka 3m</t>
  </si>
  <si>
    <t>742330042</t>
  </si>
  <si>
    <t>Montáž kompletní datové zásuvky 2xRJ45</t>
  </si>
  <si>
    <t>Pol60</t>
  </si>
  <si>
    <t>Kompletní datová zásuvka 2xRJ45 CAT.6A STP vč. krabice, rámečku a krytky</t>
  </si>
  <si>
    <t>742121001</t>
  </si>
  <si>
    <t>Montáž sdělovacího kabelu do 15 žil</t>
  </si>
  <si>
    <t>Pol61</t>
  </si>
  <si>
    <t>Instalační kabel Cat. 6A, S/FTP, B2cas1d1, 500 MHz, 500m cívka</t>
  </si>
  <si>
    <t>Pol62</t>
  </si>
  <si>
    <t>Montáž svazkového držáku</t>
  </si>
  <si>
    <t>Pol63</t>
  </si>
  <si>
    <t>Svazkový držák Grip 15x NYM3x1,5</t>
  </si>
  <si>
    <t>742110001</t>
  </si>
  <si>
    <t>Montáž elektroinstalační plastové ohebné trubky uložené pod omítkou vč. zasekání</t>
  </si>
  <si>
    <t>Pol64</t>
  </si>
  <si>
    <t>Elektroinstalační ohebná trubka 29mm, samozhášivá, nízká mechanická odolnost</t>
  </si>
  <si>
    <t>Pol65</t>
  </si>
  <si>
    <t>Montáž protahovacího drátu</t>
  </si>
  <si>
    <t>Pol66</t>
  </si>
  <si>
    <t>AY2,5 - protahovací drát</t>
  </si>
  <si>
    <t>742330051</t>
  </si>
  <si>
    <t>Popis portu zásuvky</t>
  </si>
  <si>
    <t>742330052</t>
  </si>
  <si>
    <t>Popis portu patchpanelu</t>
  </si>
  <si>
    <t>742330101</t>
  </si>
  <si>
    <t>Měření metalické kabeláže, vypracování měřících protokolů (cena za port)</t>
  </si>
  <si>
    <t>Pol67</t>
  </si>
  <si>
    <t>Demontáž stávajících zásuvek a kabelů strukturované kabeláže</t>
  </si>
  <si>
    <t>Pol68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</si>
  <si>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</si>
  <si>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Pol69</t>
  </si>
  <si>
    <t>Stavební přípomoci - Cena zahrnuje komplexní náklady na tyto drobné stavení činnosti včetně materiálu. Jedná se o veškeré průrazy a jejich utěsnění po montáži a jiné drobné stavební činnosti nutné pro instalaci systému a jeho vedení - z ceny za montáž</t>
  </si>
  <si>
    <t>Společná televizní anténa STA</t>
  </si>
  <si>
    <t>Pol70</t>
  </si>
  <si>
    <t>Demontáž zásuvek STA</t>
  </si>
  <si>
    <t>Pol71</t>
  </si>
  <si>
    <t xml:space="preserve">Montáž spojky  pro koaxiální kabel</t>
  </si>
  <si>
    <t>Pol72</t>
  </si>
  <si>
    <t xml:space="preserve">Spojka  pro koaxiální kabel</t>
  </si>
  <si>
    <t>742420121</t>
  </si>
  <si>
    <t>Montáž zásuvky STA</t>
  </si>
  <si>
    <t>Pol73</t>
  </si>
  <si>
    <t>VCCJE-R 75-4,8 - Bezhalogenový koaxiální kabel 75 ohm, vnitřní vodič: 1.1mm, měd', dielektrikum: 4,8mm, kapacita: 53 pF/m, útlum při 20°C (dB/100m): 800MHz 19,5 dB - 1700MHz 30,1 dB</t>
  </si>
  <si>
    <t>Pol74</t>
  </si>
  <si>
    <t>Montáž příchytky</t>
  </si>
  <si>
    <t>Pol75</t>
  </si>
  <si>
    <t>Příchytka jednostranná pro kabely průměru 8mm, kovová</t>
  </si>
  <si>
    <t>Pol76</t>
  </si>
  <si>
    <t>Montáž krabice pro povrchovou montáž zásuvky STA nad podhledem</t>
  </si>
  <si>
    <t>Pol77</t>
  </si>
  <si>
    <t>Pol78</t>
  </si>
  <si>
    <t>Dorozumívací zařízení sestra/pacient</t>
  </si>
  <si>
    <t>Pol79</t>
  </si>
  <si>
    <t>Demontáž zařízení sestra/pacient ze stávajících ramp</t>
  </si>
  <si>
    <t>Pol80</t>
  </si>
  <si>
    <t>Montáž lůžkové jednotky</t>
  </si>
  <si>
    <t>Pol81</t>
  </si>
  <si>
    <t>Montáž závěsu lůžkové jednotky</t>
  </si>
  <si>
    <t>Pol82</t>
  </si>
  <si>
    <t>Montáž zásuvky účastníka</t>
  </si>
  <si>
    <t>Pol83</t>
  </si>
  <si>
    <t>U/UTP 4x2x0,5 CAT.6, B2cas1d1, kabel komunikační</t>
  </si>
  <si>
    <t>Pol84</t>
  </si>
  <si>
    <t>Elektroinstalační ohebná trubka 23mm, samozhášivá, nízká mechanická odolnost</t>
  </si>
  <si>
    <t>Pol85</t>
  </si>
  <si>
    <t>Montáž svazkového držáku pro 15 kabelů</t>
  </si>
  <si>
    <t>Pol86</t>
  </si>
  <si>
    <t>Pol87</t>
  </si>
  <si>
    <t>D1_01_4h3 - Elektrická požární signalizace</t>
  </si>
  <si>
    <t>Jan Beran</t>
  </si>
  <si>
    <t>D1 - TECHNOLOGIE</t>
  </si>
  <si>
    <t>D2 - TRASY</t>
  </si>
  <si>
    <t>D3 - OSTATNÍ</t>
  </si>
  <si>
    <t>TECHNOLOGIE</t>
  </si>
  <si>
    <t>EPS-01</t>
  </si>
  <si>
    <t>Opticko kouřový hlásič, D+M</t>
  </si>
  <si>
    <t>Viz výkres číslo D1.01.4h3-04</t>
  </si>
  <si>
    <t>EPS-02</t>
  </si>
  <si>
    <t xml:space="preserve">Patice hlásiče základní,  D+M</t>
  </si>
  <si>
    <t>TRASY</t>
  </si>
  <si>
    <t>EPS-03</t>
  </si>
  <si>
    <t>Příchytka pro kabel do 8mm, turbošroub, D+M</t>
  </si>
  <si>
    <t>EPS-04</t>
  </si>
  <si>
    <t>Trubka ohebná d=16 D+M</t>
  </si>
  <si>
    <t>EPS-05</t>
  </si>
  <si>
    <t>Kabel LSOH J-H(St)H 2x2x0,8 D+M</t>
  </si>
  <si>
    <t>OSTATNÍ</t>
  </si>
  <si>
    <t>EPS-07</t>
  </si>
  <si>
    <t>Oživení a konfigurace systému</t>
  </si>
  <si>
    <t>h</t>
  </si>
  <si>
    <t>EPS-08</t>
  </si>
  <si>
    <t>Měření kabeláže - hlásičová linka</t>
  </si>
  <si>
    <t>EPS-09</t>
  </si>
  <si>
    <t>Drobný a nespecifikovaný, D+M</t>
  </si>
  <si>
    <t>EPS-10</t>
  </si>
  <si>
    <t>Funkční zkoušky systému</t>
  </si>
  <si>
    <t>EPS-11</t>
  </si>
  <si>
    <t>Popisy požárních hlásičů</t>
  </si>
  <si>
    <t>EPS-12</t>
  </si>
  <si>
    <t>Pomocné stavební práce</t>
  </si>
  <si>
    <t>EPS-14</t>
  </si>
  <si>
    <t>Dopravné a skladné</t>
  </si>
  <si>
    <t>EPS-15</t>
  </si>
  <si>
    <t>Zaškolení obsluhy</t>
  </si>
  <si>
    <t>EPS-16</t>
  </si>
  <si>
    <t>Požární ucpávky</t>
  </si>
  <si>
    <t>D1_01_4i - Medicinální plyny</t>
  </si>
  <si>
    <t>Jiří Štajer</t>
  </si>
  <si>
    <t>D1 - Rozvody medicinálních plynů</t>
  </si>
  <si>
    <t xml:space="preserve">    D2 - Demontáž</t>
  </si>
  <si>
    <t xml:space="preserve">    D3 - Ukončovací prvky a příslušenství</t>
  </si>
  <si>
    <t xml:space="preserve">    D4 - Ostatní náklady</t>
  </si>
  <si>
    <t>Rozvody medicinálních plynů</t>
  </si>
  <si>
    <t>Pol88</t>
  </si>
  <si>
    <t>měděná trubka 12x1</t>
  </si>
  <si>
    <t>Pol89</t>
  </si>
  <si>
    <t>měděná trubka 18x1</t>
  </si>
  <si>
    <t>Pol90</t>
  </si>
  <si>
    <t>prořez trubek 3%</t>
  </si>
  <si>
    <t>Pol91</t>
  </si>
  <si>
    <t>Ag pájka 45+pasta</t>
  </si>
  <si>
    <t>g</t>
  </si>
  <si>
    <t>Pol92</t>
  </si>
  <si>
    <t>tvarovky Cu do pr.18</t>
  </si>
  <si>
    <t>Pol93</t>
  </si>
  <si>
    <t>konzole středně složitá</t>
  </si>
  <si>
    <t>Pol94</t>
  </si>
  <si>
    <t>značení potrubí</t>
  </si>
  <si>
    <t>Pol95</t>
  </si>
  <si>
    <t>napojení na stávající rozvod</t>
  </si>
  <si>
    <t>Pol96</t>
  </si>
  <si>
    <t>odstavení části stávajícího rozvodu</t>
  </si>
  <si>
    <t>Pol97</t>
  </si>
  <si>
    <t>ochranný plyn pro pájení Cu trubek</t>
  </si>
  <si>
    <t>Pol98</t>
  </si>
  <si>
    <t>propláchnutí rozvodu dusíkem</t>
  </si>
  <si>
    <t>Pol99</t>
  </si>
  <si>
    <t>úseková tlaková zkouška</t>
  </si>
  <si>
    <t>Demontáž</t>
  </si>
  <si>
    <t>Pol100</t>
  </si>
  <si>
    <t>demontáž stávající lůžkové rampy pro 2 lůžka</t>
  </si>
  <si>
    <t>Pol101</t>
  </si>
  <si>
    <t>demontáž stávajícího potrubí</t>
  </si>
  <si>
    <t>Ukončovací prvky a příslušenství</t>
  </si>
  <si>
    <t>Pol102</t>
  </si>
  <si>
    <t>zdrojový most stropní pro 1 lůžko</t>
  </si>
  <si>
    <t>Ostatní náklady</t>
  </si>
  <si>
    <t>Pol103</t>
  </si>
  <si>
    <t>přesun hmot</t>
  </si>
  <si>
    <t>Pol104</t>
  </si>
  <si>
    <t>zkoušky a revize plynových částí</t>
  </si>
  <si>
    <t>OVN - Ostatní a vedlejší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</si>
  <si>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</si>
  <si>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</si>
  <si>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</si>
  <si>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</si>
  <si>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</si>
  <si>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</si>
  <si>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</si>
  <si>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</si>
  <si>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</si>
  <si>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VRN3003-R</t>
  </si>
  <si>
    <t>Soubor</t>
  </si>
  <si>
    <t>1024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</si>
  <si>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</si>
  <si>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</si>
  <si>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</si>
  <si>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</si>
  <si>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</si>
  <si>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</si>
  <si>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</si>
  <si>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</si>
  <si>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</si>
  <si>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</si>
  <si>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</si>
  <si>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</si>
  <si>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-Zajištění místnosti pro umožnění výkonu činnosti TDS, AD, koordinátora BOZP.</t>
  </si>
  <si>
    <t xml:space="preserve">"Poskytnutí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</si>
  <si>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</si>
  <si>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</si>
  <si>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>VRN3009-R</t>
  </si>
  <si>
    <t>Vyklizení prostoru staveniště</t>
  </si>
  <si>
    <t>190138593</t>
  </si>
  <si>
    <t xml:space="preserve">"- Vystěhování, vyklizení a vyčištění místností a komunikačních tras </t>
  </si>
  <si>
    <t xml:space="preserve">ve všech podlažích dotčených navrženými stavebními úpravami, </t>
  </si>
  <si>
    <t xml:space="preserve">demontáž a zpětné nastěhování, montáž a seřízení vystěhovaného </t>
  </si>
  <si>
    <t>zařízení, vybavení a dekorací, včetně zajištění jejich ochrany před</t>
  </si>
  <si>
    <t xml:space="preserve"> které nelze demontovat nebo vystěhovat. </t>
  </si>
  <si>
    <t xml:space="preserve">"- Odpojení technologických celků a spotřebičů energií v dotčených </t>
  </si>
  <si>
    <t>"místnostech objektu, případně jejich přemístění.</t>
  </si>
  <si>
    <t>VRN3011-R</t>
  </si>
  <si>
    <t>Závěrečný úklid staveniště a komunikačních tras</t>
  </si>
  <si>
    <t>-962241201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</si>
  <si>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</si>
  <si>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</si>
  <si>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</si>
  <si>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</si>
  <si>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</si>
  <si>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</t>
  </si>
  <si>
    <t>Inženýrská činnost</t>
  </si>
  <si>
    <t>VRN4001-R</t>
  </si>
  <si>
    <t>Kompletační a koordinační činnost</t>
  </si>
  <si>
    <t>660528033</t>
  </si>
  <si>
    <t xml:space="preserve">"- Kompletace atestů, certifikátů, revizních zpráv a ostatních dokladů </t>
  </si>
  <si>
    <t xml:space="preserve">"potřebných k předání a kolaudaci stavby vyplývajících z SOD. </t>
  </si>
  <si>
    <t xml:space="preserve">"3 x v tištěné formě. 1 x v digitální formě na CD nosiči, v obecně </t>
  </si>
  <si>
    <t xml:space="preserve">"dostupných formátech. </t>
  </si>
  <si>
    <t>VRN7</t>
  </si>
  <si>
    <t>Provozní vlivy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</si>
  <si>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</si>
  <si>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</si>
  <si>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</si>
  <si>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</si>
  <si>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</si>
  <si>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</si>
  <si>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</si>
  <si>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</si>
  <si>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</si>
  <si>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zdravotnického zařízení </t>
  </si>
  <si>
    <t>VRN9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</si>
  <si>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</si>
  <si>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</si>
  <si>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</si>
  <si>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</si>
  <si>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</si>
  <si>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</si>
  <si>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</si>
  <si>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</si>
  <si>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</si>
  <si>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</si>
  <si>
    <t>VRN9003-R</t>
  </si>
  <si>
    <t>Výrobní dokumentace všech profesí</t>
  </si>
  <si>
    <t>-395684480</t>
  </si>
  <si>
    <t>VRN9004-R</t>
  </si>
  <si>
    <t>Koordinace všech profesí</t>
  </si>
  <si>
    <t>1858534086</t>
  </si>
  <si>
    <t>VRN9005-R</t>
  </si>
  <si>
    <t>Komplexní zkoušky všech profesí</t>
  </si>
  <si>
    <t>2067806798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</si>
</sst>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A38-20-P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Nemocnice Cheb, 2 izolační boxy v oddělení JIP Interna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Cheb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Karlovarská krajská nemocnice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Penta Projekt s.r.o., Mrštíkova 12, Jihlava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Avuk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ROUND(AS95+AS105,2)</f>
        <v>0</v>
      </c>
      <c r="AT94" s="114">
        <f>ROUND(SUM(AV94:AW94),2)</f>
        <v>0</v>
      </c>
      <c r="AU94" s="115">
        <f>ROUND(AU95+AU105,5)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ROUND(AZ95+AZ105,2)</f>
        <v>0</v>
      </c>
      <c r="BA94" s="114">
        <f>ROUND(BA95+BA105,2)</f>
        <v>0</v>
      </c>
      <c r="BB94" s="114">
        <f>ROUND(BB95+BB105,2)</f>
        <v>0</v>
      </c>
      <c r="BC94" s="114">
        <f>ROUND(BC95+BC105,2)</f>
        <v>0</v>
      </c>
      <c r="BD94" s="116">
        <f>ROUND(BD95+BD105,2)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ROUND(SUM(AG96:AG104),2)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ROUND(SUM(AS96:AS104),2)</f>
        <v>0</v>
      </c>
      <c r="AT95" s="128">
        <f>ROUND(SUM(AV95:AW95),2)</f>
        <v>0</v>
      </c>
      <c r="AU95" s="129">
        <f>ROUND(SUM(AU96:AU104),5)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ROUND(SUM(AZ96:AZ104),2)</f>
        <v>0</v>
      </c>
      <c r="BA95" s="128">
        <f>ROUND(SUM(BA96:BA104),2)</f>
        <v>0</v>
      </c>
      <c r="BB95" s="128">
        <f>ROUND(SUM(BB96:BB104),2)</f>
        <v>0</v>
      </c>
      <c r="BC95" s="128">
        <f>ROUND(SUM(BC96:BC104),2)</f>
        <v>0</v>
      </c>
      <c r="BD95" s="130">
        <f>ROUND(SUM(BD96:BD104),2)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'D1_01_1 - Stavební'!J32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'D1_01_1 - Stavební'!P139</f>
        <v>0</v>
      </c>
      <c r="AV96" s="138">
        <f>'D1_01_1 - Stavební'!J35</f>
        <v>0</v>
      </c>
      <c r="AW96" s="138">
        <f>'D1_01_1 - Stavební'!J36</f>
        <v>0</v>
      </c>
      <c r="AX96" s="138">
        <f>'D1_01_1 - Stavební'!J37</f>
        <v>0</v>
      </c>
      <c r="AY96" s="138">
        <f>'D1_01_1 - Stavební'!J38</f>
        <v>0</v>
      </c>
      <c r="AZ96" s="138">
        <f>'D1_01_1 - Stavební'!F35</f>
        <v>0</v>
      </c>
      <c r="BA96" s="138">
        <f>'D1_01_1 - Stavební'!F36</f>
        <v>0</v>
      </c>
      <c r="BB96" s="138">
        <f>'D1_01_1 - Stavební'!F37</f>
        <v>0</v>
      </c>
      <c r="BC96" s="138">
        <f>'D1_01_1 - Stavební'!F38</f>
        <v>0</v>
      </c>
      <c r="BD96" s="140">
        <f>'D1_01_1 - Stavební'!F39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'D1_01_3 - Požárně bezpečn...'!J32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'D1_01_3 - Požárně bezpečn...'!P122</f>
        <v>0</v>
      </c>
      <c r="AV97" s="138">
        <f>'D1_01_3 - Požárně bezpečn...'!J35</f>
        <v>0</v>
      </c>
      <c r="AW97" s="138">
        <f>'D1_01_3 - Požárně bezpečn...'!J36</f>
        <v>0</v>
      </c>
      <c r="AX97" s="138">
        <f>'D1_01_3 - Požárně bezpečn...'!J37</f>
        <v>0</v>
      </c>
      <c r="AY97" s="138">
        <f>'D1_01_3 - Požárně bezpečn...'!J38</f>
        <v>0</v>
      </c>
      <c r="AZ97" s="138">
        <f>'D1_01_3 - Požárně bezpečn...'!F35</f>
        <v>0</v>
      </c>
      <c r="BA97" s="138">
        <f>'D1_01_3 - Požárně bezpečn...'!F36</f>
        <v>0</v>
      </c>
      <c r="BB97" s="138">
        <f>'D1_01_3 - Požárně bezpečn...'!F37</f>
        <v>0</v>
      </c>
      <c r="BC97" s="138">
        <f>'D1_01_3 - Požárně bezpečn...'!F38</f>
        <v>0</v>
      </c>
      <c r="BD97" s="140">
        <f>'D1_01_3 - Požárně bezpečn...'!F39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'D1_01_4c - Vzduchotechnika'!J32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'D1_01_4c - Vzduchotechnika'!P124</f>
        <v>0</v>
      </c>
      <c r="AV98" s="138">
        <f>'D1_01_4c - Vzduchotechnika'!J35</f>
        <v>0</v>
      </c>
      <c r="AW98" s="138">
        <f>'D1_01_4c - Vzduchotechnika'!J36</f>
        <v>0</v>
      </c>
      <c r="AX98" s="138">
        <f>'D1_01_4c - Vzduchotechnika'!J37</f>
        <v>0</v>
      </c>
      <c r="AY98" s="138">
        <f>'D1_01_4c - Vzduchotechnika'!J38</f>
        <v>0</v>
      </c>
      <c r="AZ98" s="138">
        <f>'D1_01_4c - Vzduchotechnika'!F35</f>
        <v>0</v>
      </c>
      <c r="BA98" s="138">
        <f>'D1_01_4c - Vzduchotechnika'!F36</f>
        <v>0</v>
      </c>
      <c r="BB98" s="138">
        <f>'D1_01_4c - Vzduchotechnika'!F37</f>
        <v>0</v>
      </c>
      <c r="BC98" s="138">
        <f>'D1_01_4c - Vzduchotechnika'!F38</f>
        <v>0</v>
      </c>
      <c r="BD98" s="140">
        <f>'D1_01_4c - Vzduchotechnika'!F39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'D1_01_4d - Měření a regulace'!J32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'D1_01_4d - Měření a regulace'!P125</f>
        <v>0</v>
      </c>
      <c r="AV99" s="138">
        <f>'D1_01_4d - Měření a regulace'!J35</f>
        <v>0</v>
      </c>
      <c r="AW99" s="138">
        <f>'D1_01_4d - Měření a regulace'!J36</f>
        <v>0</v>
      </c>
      <c r="AX99" s="138">
        <f>'D1_01_4d - Měření a regulace'!J37</f>
        <v>0</v>
      </c>
      <c r="AY99" s="138">
        <f>'D1_01_4d - Měření a regulace'!J38</f>
        <v>0</v>
      </c>
      <c r="AZ99" s="138">
        <f>'D1_01_4d - Měření a regulace'!F35</f>
        <v>0</v>
      </c>
      <c r="BA99" s="138">
        <f>'D1_01_4d - Měření a regulace'!F36</f>
        <v>0</v>
      </c>
      <c r="BB99" s="138">
        <f>'D1_01_4d - Měření a regulace'!F37</f>
        <v>0</v>
      </c>
      <c r="BC99" s="138">
        <f>'D1_01_4d - Měření a regulace'!F38</f>
        <v>0</v>
      </c>
      <c r="BD99" s="140">
        <f>'D1_01_4d - Měření a regulace'!F39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84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'D1_01_4e - Zdravotně tehc...'!J32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'D1_01_4e - Zdravotně tehc...'!P125</f>
        <v>0</v>
      </c>
      <c r="AV100" s="138">
        <f>'D1_01_4e - Zdravotně tehc...'!J35</f>
        <v>0</v>
      </c>
      <c r="AW100" s="138">
        <f>'D1_01_4e - Zdravotně tehc...'!J36</f>
        <v>0</v>
      </c>
      <c r="AX100" s="138">
        <f>'D1_01_4e - Zdravotně tehc...'!J37</f>
        <v>0</v>
      </c>
      <c r="AY100" s="138">
        <f>'D1_01_4e - Zdravotně tehc...'!J38</f>
        <v>0</v>
      </c>
      <c r="AZ100" s="138">
        <f>'D1_01_4e - Zdravotně tehc...'!F35</f>
        <v>0</v>
      </c>
      <c r="BA100" s="138">
        <f>'D1_01_4e - Zdravotně tehc...'!F36</f>
        <v>0</v>
      </c>
      <c r="BB100" s="138">
        <f>'D1_01_4e - Zdravotně tehc...'!F37</f>
        <v>0</v>
      </c>
      <c r="BC100" s="138">
        <f>'D1_01_4e - Zdravotně tehc...'!F38</f>
        <v>0</v>
      </c>
      <c r="BD100" s="140">
        <f>'D1_01_4e - Zdravotně tehc...'!F39</f>
        <v>0</v>
      </c>
      <c r="BE100" s="4"/>
      <c r="BT100" s="141" t="s">
        <v>85</v>
      </c>
      <c r="BV100" s="141" t="s">
        <v>78</v>
      </c>
      <c r="BW100" s="141" t="s">
        <v>102</v>
      </c>
      <c r="BX100" s="141" t="s">
        <v>84</v>
      </c>
      <c r="CL100" s="141" t="s">
        <v>1</v>
      </c>
    </row>
    <row r="101" s="4" customFormat="1" ht="16.5" customHeight="1">
      <c r="A101" s="132" t="s">
        <v>86</v>
      </c>
      <c r="B101" s="70"/>
      <c r="C101" s="133"/>
      <c r="D101" s="133"/>
      <c r="E101" s="134" t="s">
        <v>103</v>
      </c>
      <c r="F101" s="134"/>
      <c r="G101" s="134"/>
      <c r="H101" s="134"/>
      <c r="I101" s="134"/>
      <c r="J101" s="133"/>
      <c r="K101" s="134" t="s">
        <v>104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'D1_01_4g - Silnoproudá el...'!J32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89</v>
      </c>
      <c r="AR101" s="72"/>
      <c r="AS101" s="137">
        <v>0</v>
      </c>
      <c r="AT101" s="138">
        <f>ROUND(SUM(AV101:AW101),2)</f>
        <v>0</v>
      </c>
      <c r="AU101" s="139">
        <f>'D1_01_4g - Silnoproudá el...'!P139</f>
        <v>0</v>
      </c>
      <c r="AV101" s="138">
        <f>'D1_01_4g - Silnoproudá el...'!J35</f>
        <v>0</v>
      </c>
      <c r="AW101" s="138">
        <f>'D1_01_4g - Silnoproudá el...'!J36</f>
        <v>0</v>
      </c>
      <c r="AX101" s="138">
        <f>'D1_01_4g - Silnoproudá el...'!J37</f>
        <v>0</v>
      </c>
      <c r="AY101" s="138">
        <f>'D1_01_4g - Silnoproudá el...'!J38</f>
        <v>0</v>
      </c>
      <c r="AZ101" s="138">
        <f>'D1_01_4g - Silnoproudá el...'!F35</f>
        <v>0</v>
      </c>
      <c r="BA101" s="138">
        <f>'D1_01_4g - Silnoproudá el...'!F36</f>
        <v>0</v>
      </c>
      <c r="BB101" s="138">
        <f>'D1_01_4g - Silnoproudá el...'!F37</f>
        <v>0</v>
      </c>
      <c r="BC101" s="138">
        <f>'D1_01_4g - Silnoproudá el...'!F38</f>
        <v>0</v>
      </c>
      <c r="BD101" s="140">
        <f>'D1_01_4g - Silnoproudá el...'!F39</f>
        <v>0</v>
      </c>
      <c r="BE101" s="4"/>
      <c r="BT101" s="141" t="s">
        <v>85</v>
      </c>
      <c r="BV101" s="141" t="s">
        <v>78</v>
      </c>
      <c r="BW101" s="141" t="s">
        <v>105</v>
      </c>
      <c r="BX101" s="141" t="s">
        <v>84</v>
      </c>
      <c r="CL101" s="141" t="s">
        <v>1</v>
      </c>
    </row>
    <row r="102" s="4" customFormat="1" ht="23.25" customHeight="1">
      <c r="A102" s="132" t="s">
        <v>86</v>
      </c>
      <c r="B102" s="70"/>
      <c r="C102" s="133"/>
      <c r="D102" s="133"/>
      <c r="E102" s="134" t="s">
        <v>106</v>
      </c>
      <c r="F102" s="134"/>
      <c r="G102" s="134"/>
      <c r="H102" s="134"/>
      <c r="I102" s="134"/>
      <c r="J102" s="133"/>
      <c r="K102" s="134" t="s">
        <v>107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'D1_01_4h1 - Slaboproudá e...'!J32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'D1_01_4h1 - Slaboproudá e...'!P123</f>
        <v>0</v>
      </c>
      <c r="AV102" s="138">
        <f>'D1_01_4h1 - Slaboproudá e...'!J35</f>
        <v>0</v>
      </c>
      <c r="AW102" s="138">
        <f>'D1_01_4h1 - Slaboproudá e...'!J36</f>
        <v>0</v>
      </c>
      <c r="AX102" s="138">
        <f>'D1_01_4h1 - Slaboproudá e...'!J37</f>
        <v>0</v>
      </c>
      <c r="AY102" s="138">
        <f>'D1_01_4h1 - Slaboproudá e...'!J38</f>
        <v>0</v>
      </c>
      <c r="AZ102" s="138">
        <f>'D1_01_4h1 - Slaboproudá e...'!F35</f>
        <v>0</v>
      </c>
      <c r="BA102" s="138">
        <f>'D1_01_4h1 - Slaboproudá e...'!F36</f>
        <v>0</v>
      </c>
      <c r="BB102" s="138">
        <f>'D1_01_4h1 - Slaboproudá e...'!F37</f>
        <v>0</v>
      </c>
      <c r="BC102" s="138">
        <f>'D1_01_4h1 - Slaboproudá e...'!F38</f>
        <v>0</v>
      </c>
      <c r="BD102" s="140">
        <f>'D1_01_4h1 - Slaboproudá e...'!F39</f>
        <v>0</v>
      </c>
      <c r="BE102" s="4"/>
      <c r="BT102" s="141" t="s">
        <v>85</v>
      </c>
      <c r="BV102" s="141" t="s">
        <v>78</v>
      </c>
      <c r="BW102" s="141" t="s">
        <v>108</v>
      </c>
      <c r="BX102" s="141" t="s">
        <v>84</v>
      </c>
      <c r="CL102" s="141" t="s">
        <v>1</v>
      </c>
    </row>
    <row r="103" s="4" customFormat="1" ht="23.25" customHeight="1">
      <c r="A103" s="132" t="s">
        <v>86</v>
      </c>
      <c r="B103" s="70"/>
      <c r="C103" s="133"/>
      <c r="D103" s="133"/>
      <c r="E103" s="134" t="s">
        <v>109</v>
      </c>
      <c r="F103" s="134"/>
      <c r="G103" s="134"/>
      <c r="H103" s="134"/>
      <c r="I103" s="134"/>
      <c r="J103" s="133"/>
      <c r="K103" s="134" t="s">
        <v>110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'D1_01_4h3 - Elektrická po...'!J32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89</v>
      </c>
      <c r="AR103" s="72"/>
      <c r="AS103" s="137">
        <v>0</v>
      </c>
      <c r="AT103" s="138">
        <f>ROUND(SUM(AV103:AW103),2)</f>
        <v>0</v>
      </c>
      <c r="AU103" s="139">
        <f>'D1_01_4h3 - Elektrická po...'!P123</f>
        <v>0</v>
      </c>
      <c r="AV103" s="138">
        <f>'D1_01_4h3 - Elektrická po...'!J35</f>
        <v>0</v>
      </c>
      <c r="AW103" s="138">
        <f>'D1_01_4h3 - Elektrická po...'!J36</f>
        <v>0</v>
      </c>
      <c r="AX103" s="138">
        <f>'D1_01_4h3 - Elektrická po...'!J37</f>
        <v>0</v>
      </c>
      <c r="AY103" s="138">
        <f>'D1_01_4h3 - Elektrická po...'!J38</f>
        <v>0</v>
      </c>
      <c r="AZ103" s="138">
        <f>'D1_01_4h3 - Elektrická po...'!F35</f>
        <v>0</v>
      </c>
      <c r="BA103" s="138">
        <f>'D1_01_4h3 - Elektrická po...'!F36</f>
        <v>0</v>
      </c>
      <c r="BB103" s="138">
        <f>'D1_01_4h3 - Elektrická po...'!F37</f>
        <v>0</v>
      </c>
      <c r="BC103" s="138">
        <f>'D1_01_4h3 - Elektrická po...'!F38</f>
        <v>0</v>
      </c>
      <c r="BD103" s="140">
        <f>'D1_01_4h3 - Elektrická po...'!F39</f>
        <v>0</v>
      </c>
      <c r="BE103" s="4"/>
      <c r="BT103" s="141" t="s">
        <v>85</v>
      </c>
      <c r="BV103" s="141" t="s">
        <v>78</v>
      </c>
      <c r="BW103" s="141" t="s">
        <v>111</v>
      </c>
      <c r="BX103" s="141" t="s">
        <v>84</v>
      </c>
      <c r="CL103" s="141" t="s">
        <v>1</v>
      </c>
    </row>
    <row r="104" s="4" customFormat="1" ht="16.5" customHeight="1">
      <c r="A104" s="132" t="s">
        <v>86</v>
      </c>
      <c r="B104" s="70"/>
      <c r="C104" s="133"/>
      <c r="D104" s="133"/>
      <c r="E104" s="134" t="s">
        <v>112</v>
      </c>
      <c r="F104" s="134"/>
      <c r="G104" s="134"/>
      <c r="H104" s="134"/>
      <c r="I104" s="134"/>
      <c r="J104" s="133"/>
      <c r="K104" s="134" t="s">
        <v>113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'D1_01_4i - Medicinální plyny'!J32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89</v>
      </c>
      <c r="AR104" s="72"/>
      <c r="AS104" s="137">
        <v>0</v>
      </c>
      <c r="AT104" s="138">
        <f>ROUND(SUM(AV104:AW104),2)</f>
        <v>0</v>
      </c>
      <c r="AU104" s="139">
        <f>'D1_01_4i - Medicinální plyny'!P124</f>
        <v>0</v>
      </c>
      <c r="AV104" s="138">
        <f>'D1_01_4i - Medicinální plyny'!J35</f>
        <v>0</v>
      </c>
      <c r="AW104" s="138">
        <f>'D1_01_4i - Medicinální plyny'!J36</f>
        <v>0</v>
      </c>
      <c r="AX104" s="138">
        <f>'D1_01_4i - Medicinální plyny'!J37</f>
        <v>0</v>
      </c>
      <c r="AY104" s="138">
        <f>'D1_01_4i - Medicinální plyny'!J38</f>
        <v>0</v>
      </c>
      <c r="AZ104" s="138">
        <f>'D1_01_4i - Medicinální plyny'!F35</f>
        <v>0</v>
      </c>
      <c r="BA104" s="138">
        <f>'D1_01_4i - Medicinální plyny'!F36</f>
        <v>0</v>
      </c>
      <c r="BB104" s="138">
        <f>'D1_01_4i - Medicinální plyny'!F37</f>
        <v>0</v>
      </c>
      <c r="BC104" s="138">
        <f>'D1_01_4i - Medicinální plyny'!F38</f>
        <v>0</v>
      </c>
      <c r="BD104" s="140">
        <f>'D1_01_4i - Medicinální plyny'!F39</f>
        <v>0</v>
      </c>
      <c r="BE104" s="4"/>
      <c r="BT104" s="141" t="s">
        <v>85</v>
      </c>
      <c r="BV104" s="141" t="s">
        <v>78</v>
      </c>
      <c r="BW104" s="141" t="s">
        <v>114</v>
      </c>
      <c r="BX104" s="141" t="s">
        <v>84</v>
      </c>
      <c r="CL104" s="141" t="s">
        <v>1</v>
      </c>
    </row>
    <row r="105" s="7" customFormat="1" ht="16.5" customHeight="1">
      <c r="A105" s="132" t="s">
        <v>86</v>
      </c>
      <c r="B105" s="119"/>
      <c r="C105" s="120"/>
      <c r="D105" s="121" t="s">
        <v>115</v>
      </c>
      <c r="E105" s="121"/>
      <c r="F105" s="121"/>
      <c r="G105" s="121"/>
      <c r="H105" s="121"/>
      <c r="I105" s="122"/>
      <c r="J105" s="121" t="s">
        <v>116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4">
        <f>'OVN - Ostatní a vedlejší ...'!J30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117</v>
      </c>
      <c r="AR105" s="126"/>
      <c r="AS105" s="142">
        <v>0</v>
      </c>
      <c r="AT105" s="143">
        <f>ROUND(SUM(AV105:AW105),2)</f>
        <v>0</v>
      </c>
      <c r="AU105" s="144">
        <f>'OVN - Ostatní a vedlejší ...'!P121</f>
        <v>0</v>
      </c>
      <c r="AV105" s="143">
        <f>'OVN - Ostatní a vedlejší ...'!J33</f>
        <v>0</v>
      </c>
      <c r="AW105" s="143">
        <f>'OVN - Ostatní a vedlejší ...'!J34</f>
        <v>0</v>
      </c>
      <c r="AX105" s="143">
        <f>'OVN - Ostatní a vedlejší ...'!J35</f>
        <v>0</v>
      </c>
      <c r="AY105" s="143">
        <f>'OVN - Ostatní a vedlejší ...'!J36</f>
        <v>0</v>
      </c>
      <c r="AZ105" s="143">
        <f>'OVN - Ostatní a vedlejší ...'!F33</f>
        <v>0</v>
      </c>
      <c r="BA105" s="143">
        <f>'OVN - Ostatní a vedlejší ...'!F34</f>
        <v>0</v>
      </c>
      <c r="BB105" s="143">
        <f>'OVN - Ostatní a vedlejší ...'!F35</f>
        <v>0</v>
      </c>
      <c r="BC105" s="143">
        <f>'OVN - Ostatní a vedlejší ...'!F36</f>
        <v>0</v>
      </c>
      <c r="BD105" s="145">
        <f>'OVN - Ostatní a vedlejší ...'!F37</f>
        <v>0</v>
      </c>
      <c r="BE105" s="7"/>
      <c r="BT105" s="131" t="s">
        <v>83</v>
      </c>
      <c r="BV105" s="131" t="s">
        <v>78</v>
      </c>
      <c r="BW105" s="131" t="s">
        <v>118</v>
      </c>
      <c r="BX105" s="131" t="s">
        <v>5</v>
      </c>
      <c r="CL105" s="131" t="s">
        <v>1</v>
      </c>
      <c r="CM105" s="131" t="s">
        <v>85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5CK3xWw2iLxnaO67EA6f25+9EWHip2B7NStqkaS29iRkhMuoF3xcO9RMPxwkb3SfFjrC8jWnRp3KCrokAtaelA==" hashValue="2t9mzNWL1OvDgAZlDoLQPD9qXpSj4F/gz2GQdxVQD1JwIx7OAwxHzwIZdpjGFQm1jYjDggjf5XD+Q4xRSreebQ==" algorithmName="SHA-512" password="CC35"/>
  <mergeCells count="82"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  <mergeCell ref="K97:AF97"/>
    <mergeCell ref="K101:AF101"/>
    <mergeCell ref="K102:AF102"/>
    <mergeCell ref="K103:AF103"/>
    <mergeCell ref="K99:AF99"/>
    <mergeCell ref="K98:AF98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104:AM104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4:AP104"/>
    <mergeCell ref="AN103:AP103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AS89:AT91"/>
    <mergeCell ref="AN105:AP105"/>
    <mergeCell ref="AG105:AM105"/>
    <mergeCell ref="AN94:AP94"/>
  </mergeCells>
  <hyperlinks>
    <hyperlink ref="A96" location="'D1_01_1 - Stavební'!C2" display="/"/>
    <hyperlink ref="A97" location="'D1_01_3 - Požárně bezpečn...'!C2" display="/"/>
    <hyperlink ref="A98" location="'D1_01_4c - Vzduchotechnika'!C2" display="/"/>
    <hyperlink ref="A99" location="'D1_01_4d - Měření a regulace'!C2" display="/"/>
    <hyperlink ref="A100" location="'D1_01_4e - Zdravotně tehc...'!C2" display="/"/>
    <hyperlink ref="A101" location="'D1_01_4g - Silnoproudá el...'!C2" display="/"/>
    <hyperlink ref="A102" location="'D1_01_4h1 - Slaboproudá e...'!C2" display="/"/>
    <hyperlink ref="A103" location="'D1_01_4h3 - Elektrická po...'!C2" display="/"/>
    <hyperlink ref="A104" location="'D1_01_4i - Medicinální plyny'!C2" display="/"/>
    <hyperlink ref="A105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1229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1230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ROUND((SUM(BE124:BE145)),  2)</f>
        <v>0</v>
      </c>
      <c r="G35" s="38"/>
      <c r="H35" s="38"/>
      <c r="I35" s="164">
        <v>0.20999999999999999</v>
      </c>
      <c r="J35" s="163">
        <f>ROUND(((SUM(BE124:BE145))*I35),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ROUND((SUM(BF124:BF145)),  2)</f>
        <v>0</v>
      </c>
      <c r="G36" s="38"/>
      <c r="H36" s="38"/>
      <c r="I36" s="164">
        <v>0.14999999999999999</v>
      </c>
      <c r="J36" s="163">
        <f>ROUND(((SUM(BF124:BF145))*I36),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ROUND((SUM(BG124:BG145)),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ROUND((SUM(BH124:BH145)),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ROUND((SUM(BI124:BI145)),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D1_01_4i - Medicinální plyny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Jiří Štajer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1231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1232</v>
      </c>
      <c r="E100" s="196"/>
      <c r="F100" s="196"/>
      <c r="G100" s="196"/>
      <c r="H100" s="196"/>
      <c r="I100" s="196"/>
      <c r="J100" s="197">
        <f>J138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1233</v>
      </c>
      <c r="E101" s="196"/>
      <c r="F101" s="196"/>
      <c r="G101" s="196"/>
      <c r="H101" s="196"/>
      <c r="I101" s="196"/>
      <c r="J101" s="197">
        <f>J141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1234</v>
      </c>
      <c r="E102" s="196"/>
      <c r="F102" s="196"/>
      <c r="G102" s="196"/>
      <c r="H102" s="196"/>
      <c r="I102" s="196"/>
      <c r="J102" s="197">
        <f>J143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Nemocnice Cheb, 2 izolační boxy v oddělení JIP Interna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120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121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D1_01_4i - Medicinální plyny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Cheb</v>
      </c>
      <c r="G118" s="40"/>
      <c r="H118" s="40"/>
      <c r="I118" s="32" t="s">
        <v>22</v>
      </c>
      <c r="J118" s="79" t="str">
        <f>IF(J14="","",J14)</f>
        <v>16. 2. 2021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Karlovarská krajská nemocnice a.s.</v>
      </c>
      <c r="G120" s="40"/>
      <c r="H120" s="40"/>
      <c r="I120" s="32" t="s">
        <v>30</v>
      </c>
      <c r="J120" s="36" t="str">
        <f>E23</f>
        <v>Penta Projekt s.r.o., Mrštíkova 12, Jihlava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Jiří Štajer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149</v>
      </c>
      <c r="D123" s="202" t="s">
        <v>61</v>
      </c>
      <c r="E123" s="202" t="s">
        <v>57</v>
      </c>
      <c r="F123" s="202" t="s">
        <v>58</v>
      </c>
      <c r="G123" s="202" t="s">
        <v>150</v>
      </c>
      <c r="H123" s="202" t="s">
        <v>151</v>
      </c>
      <c r="I123" s="202" t="s">
        <v>152</v>
      </c>
      <c r="J123" s="202" t="s">
        <v>126</v>
      </c>
      <c r="K123" s="203" t="s">
        <v>153</v>
      </c>
      <c r="L123" s="204"/>
      <c r="M123" s="100" t="s">
        <v>1</v>
      </c>
      <c r="N123" s="101" t="s">
        <v>40</v>
      </c>
      <c r="O123" s="101" t="s">
        <v>154</v>
      </c>
      <c r="P123" s="101" t="s">
        <v>155</v>
      </c>
      <c r="Q123" s="101" t="s">
        <v>156</v>
      </c>
      <c r="R123" s="101" t="s">
        <v>157</v>
      </c>
      <c r="S123" s="101" t="s">
        <v>158</v>
      </c>
      <c r="T123" s="102" t="s">
        <v>159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160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128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680</v>
      </c>
      <c r="F125" s="213" t="s">
        <v>1235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P126+SUM(P127:P138)+P141+P143</f>
        <v>0</v>
      </c>
      <c r="Q125" s="218"/>
      <c r="R125" s="219">
        <f>R126+SUM(R127:R138)+R141+R143</f>
        <v>0</v>
      </c>
      <c r="S125" s="218"/>
      <c r="T125" s="220">
        <f>T126+SUM(T127:T138)+T141+T143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163</v>
      </c>
      <c r="BK125" s="223">
        <f>BK126+SUM(BK127:BK138)+BK141+BK143</f>
        <v>0</v>
      </c>
    </row>
    <row r="126" s="2" customFormat="1" ht="16.5" customHeight="1">
      <c r="A126" s="38"/>
      <c r="B126" s="39"/>
      <c r="C126" s="226" t="s">
        <v>83</v>
      </c>
      <c r="D126" s="226" t="s">
        <v>166</v>
      </c>
      <c r="E126" s="227" t="s">
        <v>1236</v>
      </c>
      <c r="F126" s="228" t="s">
        <v>1237</v>
      </c>
      <c r="G126" s="229" t="s">
        <v>246</v>
      </c>
      <c r="H126" s="230">
        <v>12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171</v>
      </c>
      <c r="AT126" s="237" t="s">
        <v>166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171</v>
      </c>
      <c r="BM126" s="237" t="s">
        <v>85</v>
      </c>
    </row>
    <row r="127" s="2" customFormat="1" ht="16.5" customHeight="1">
      <c r="A127" s="38"/>
      <c r="B127" s="39"/>
      <c r="C127" s="226" t="s">
        <v>85</v>
      </c>
      <c r="D127" s="226" t="s">
        <v>166</v>
      </c>
      <c r="E127" s="227" t="s">
        <v>1238</v>
      </c>
      <c r="F127" s="228" t="s">
        <v>1239</v>
      </c>
      <c r="G127" s="229" t="s">
        <v>246</v>
      </c>
      <c r="H127" s="230">
        <v>24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171</v>
      </c>
      <c r="AT127" s="237" t="s">
        <v>166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171</v>
      </c>
      <c r="BM127" s="237" t="s">
        <v>171</v>
      </c>
    </row>
    <row r="128" s="2" customFormat="1" ht="16.5" customHeight="1">
      <c r="A128" s="38"/>
      <c r="B128" s="39"/>
      <c r="C128" s="226" t="s">
        <v>164</v>
      </c>
      <c r="D128" s="226" t="s">
        <v>166</v>
      </c>
      <c r="E128" s="227" t="s">
        <v>1240</v>
      </c>
      <c r="F128" s="228" t="s">
        <v>1241</v>
      </c>
      <c r="G128" s="229" t="s">
        <v>180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171</v>
      </c>
      <c r="AT128" s="237" t="s">
        <v>166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171</v>
      </c>
      <c r="BM128" s="237" t="s">
        <v>176</v>
      </c>
    </row>
    <row r="129" s="2" customFormat="1" ht="16.5" customHeight="1">
      <c r="A129" s="38"/>
      <c r="B129" s="39"/>
      <c r="C129" s="226" t="s">
        <v>171</v>
      </c>
      <c r="D129" s="226" t="s">
        <v>166</v>
      </c>
      <c r="E129" s="227" t="s">
        <v>1242</v>
      </c>
      <c r="F129" s="228" t="s">
        <v>1243</v>
      </c>
      <c r="G129" s="229" t="s">
        <v>1244</v>
      </c>
      <c r="H129" s="230">
        <v>100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171</v>
      </c>
      <c r="AT129" s="237" t="s">
        <v>166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171</v>
      </c>
      <c r="BM129" s="237" t="s">
        <v>217</v>
      </c>
    </row>
    <row r="130" s="2" customFormat="1" ht="16.5" customHeight="1">
      <c r="A130" s="38"/>
      <c r="B130" s="39"/>
      <c r="C130" s="226" t="s">
        <v>199</v>
      </c>
      <c r="D130" s="226" t="s">
        <v>166</v>
      </c>
      <c r="E130" s="227" t="s">
        <v>1245</v>
      </c>
      <c r="F130" s="228" t="s">
        <v>1246</v>
      </c>
      <c r="G130" s="229" t="s">
        <v>180</v>
      </c>
      <c r="H130" s="230">
        <v>15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171</v>
      </c>
      <c r="AT130" s="237" t="s">
        <v>166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171</v>
      </c>
      <c r="BM130" s="237" t="s">
        <v>231</v>
      </c>
    </row>
    <row r="131" s="2" customFormat="1" ht="16.5" customHeight="1">
      <c r="A131" s="38"/>
      <c r="B131" s="39"/>
      <c r="C131" s="226" t="s">
        <v>176</v>
      </c>
      <c r="D131" s="226" t="s">
        <v>166</v>
      </c>
      <c r="E131" s="227" t="s">
        <v>1247</v>
      </c>
      <c r="F131" s="228" t="s">
        <v>1248</v>
      </c>
      <c r="G131" s="229" t="s">
        <v>180</v>
      </c>
      <c r="H131" s="230">
        <v>8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171</v>
      </c>
      <c r="AT131" s="237" t="s">
        <v>166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171</v>
      </c>
      <c r="BM131" s="237" t="s">
        <v>239</v>
      </c>
    </row>
    <row r="132" s="2" customFormat="1" ht="16.5" customHeight="1">
      <c r="A132" s="38"/>
      <c r="B132" s="39"/>
      <c r="C132" s="226" t="s">
        <v>212</v>
      </c>
      <c r="D132" s="226" t="s">
        <v>166</v>
      </c>
      <c r="E132" s="227" t="s">
        <v>1249</v>
      </c>
      <c r="F132" s="228" t="s">
        <v>1250</v>
      </c>
      <c r="G132" s="229" t="s">
        <v>246</v>
      </c>
      <c r="H132" s="230">
        <v>36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171</v>
      </c>
      <c r="AT132" s="237" t="s">
        <v>166</v>
      </c>
      <c r="AU132" s="237" t="s">
        <v>83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171</v>
      </c>
      <c r="BM132" s="237" t="s">
        <v>249</v>
      </c>
    </row>
    <row r="133" s="2" customFormat="1" ht="16.5" customHeight="1">
      <c r="A133" s="38"/>
      <c r="B133" s="39"/>
      <c r="C133" s="226" t="s">
        <v>217</v>
      </c>
      <c r="D133" s="226" t="s">
        <v>166</v>
      </c>
      <c r="E133" s="227" t="s">
        <v>1251</v>
      </c>
      <c r="F133" s="228" t="s">
        <v>1252</v>
      </c>
      <c r="G133" s="229" t="s">
        <v>180</v>
      </c>
      <c r="H133" s="230">
        <v>12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171</v>
      </c>
      <c r="AT133" s="237" t="s">
        <v>166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171</v>
      </c>
      <c r="BM133" s="237" t="s">
        <v>208</v>
      </c>
    </row>
    <row r="134" s="2" customFormat="1" ht="16.5" customHeight="1">
      <c r="A134" s="38"/>
      <c r="B134" s="39"/>
      <c r="C134" s="226" t="s">
        <v>189</v>
      </c>
      <c r="D134" s="226" t="s">
        <v>166</v>
      </c>
      <c r="E134" s="227" t="s">
        <v>1253</v>
      </c>
      <c r="F134" s="228" t="s">
        <v>1254</v>
      </c>
      <c r="G134" s="229" t="s">
        <v>180</v>
      </c>
      <c r="H134" s="230">
        <v>6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171</v>
      </c>
      <c r="AT134" s="237" t="s">
        <v>166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171</v>
      </c>
      <c r="BM134" s="237" t="s">
        <v>268</v>
      </c>
    </row>
    <row r="135" s="2" customFormat="1" ht="16.5" customHeight="1">
      <c r="A135" s="38"/>
      <c r="B135" s="39"/>
      <c r="C135" s="226" t="s">
        <v>231</v>
      </c>
      <c r="D135" s="226" t="s">
        <v>166</v>
      </c>
      <c r="E135" s="227" t="s">
        <v>1255</v>
      </c>
      <c r="F135" s="228" t="s">
        <v>1256</v>
      </c>
      <c r="G135" s="229" t="s">
        <v>246</v>
      </c>
      <c r="H135" s="230">
        <v>49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171</v>
      </c>
      <c r="AT135" s="237" t="s">
        <v>166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171</v>
      </c>
      <c r="BM135" s="237" t="s">
        <v>278</v>
      </c>
    </row>
    <row r="136" s="2" customFormat="1" ht="16.5" customHeight="1">
      <c r="A136" s="38"/>
      <c r="B136" s="39"/>
      <c r="C136" s="226" t="s">
        <v>235</v>
      </c>
      <c r="D136" s="226" t="s">
        <v>166</v>
      </c>
      <c r="E136" s="227" t="s">
        <v>1257</v>
      </c>
      <c r="F136" s="228" t="s">
        <v>1258</v>
      </c>
      <c r="G136" s="229" t="s">
        <v>246</v>
      </c>
      <c r="H136" s="230">
        <v>49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171</v>
      </c>
      <c r="AT136" s="237" t="s">
        <v>166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171</v>
      </c>
      <c r="BM136" s="237" t="s">
        <v>296</v>
      </c>
    </row>
    <row r="137" s="2" customFormat="1" ht="16.5" customHeight="1">
      <c r="A137" s="38"/>
      <c r="B137" s="39"/>
      <c r="C137" s="226" t="s">
        <v>239</v>
      </c>
      <c r="D137" s="226" t="s">
        <v>166</v>
      </c>
      <c r="E137" s="227" t="s">
        <v>1259</v>
      </c>
      <c r="F137" s="228" t="s">
        <v>1260</v>
      </c>
      <c r="G137" s="229" t="s">
        <v>180</v>
      </c>
      <c r="H137" s="230">
        <v>6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171</v>
      </c>
      <c r="AT137" s="237" t="s">
        <v>166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171</v>
      </c>
      <c r="BM137" s="237" t="s">
        <v>309</v>
      </c>
    </row>
    <row r="138" s="12" customFormat="1" ht="22.8" customHeight="1">
      <c r="A138" s="12"/>
      <c r="B138" s="210"/>
      <c r="C138" s="211"/>
      <c r="D138" s="212" t="s">
        <v>75</v>
      </c>
      <c r="E138" s="224" t="s">
        <v>693</v>
      </c>
      <c r="F138" s="224" t="s">
        <v>1261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SUM(P139:P140)</f>
        <v>0</v>
      </c>
      <c r="Q138" s="218"/>
      <c r="R138" s="219">
        <f>SUM(R139:R140)</f>
        <v>0</v>
      </c>
      <c r="S138" s="218"/>
      <c r="T138" s="22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75</v>
      </c>
      <c r="AU138" s="222" t="s">
        <v>83</v>
      </c>
      <c r="AY138" s="221" t="s">
        <v>163</v>
      </c>
      <c r="BK138" s="223">
        <f>SUM(BK139:BK140)</f>
        <v>0</v>
      </c>
    </row>
    <row r="139" s="2" customFormat="1" ht="16.5" customHeight="1">
      <c r="A139" s="38"/>
      <c r="B139" s="39"/>
      <c r="C139" s="226" t="s">
        <v>243</v>
      </c>
      <c r="D139" s="226" t="s">
        <v>166</v>
      </c>
      <c r="E139" s="227" t="s">
        <v>1262</v>
      </c>
      <c r="F139" s="228" t="s">
        <v>1263</v>
      </c>
      <c r="G139" s="229" t="s">
        <v>180</v>
      </c>
      <c r="H139" s="230">
        <v>2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171</v>
      </c>
      <c r="AT139" s="237" t="s">
        <v>166</v>
      </c>
      <c r="AU139" s="237" t="s">
        <v>85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171</v>
      </c>
      <c r="BM139" s="237" t="s">
        <v>318</v>
      </c>
    </row>
    <row r="140" s="2" customFormat="1" ht="16.5" customHeight="1">
      <c r="A140" s="38"/>
      <c r="B140" s="39"/>
      <c r="C140" s="226" t="s">
        <v>249</v>
      </c>
      <c r="D140" s="226" t="s">
        <v>166</v>
      </c>
      <c r="E140" s="227" t="s">
        <v>1264</v>
      </c>
      <c r="F140" s="228" t="s">
        <v>1265</v>
      </c>
      <c r="G140" s="229" t="s">
        <v>246</v>
      </c>
      <c r="H140" s="230">
        <v>24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171</v>
      </c>
      <c r="AT140" s="237" t="s">
        <v>166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171</v>
      </c>
      <c r="BM140" s="237" t="s">
        <v>330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727</v>
      </c>
      <c r="F141" s="224" t="s">
        <v>1266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75</v>
      </c>
      <c r="AU141" s="222" t="s">
        <v>83</v>
      </c>
      <c r="AY141" s="221" t="s">
        <v>163</v>
      </c>
      <c r="BK141" s="223">
        <f>BK142</f>
        <v>0</v>
      </c>
    </row>
    <row r="142" s="2" customFormat="1" ht="16.5" customHeight="1">
      <c r="A142" s="38"/>
      <c r="B142" s="39"/>
      <c r="C142" s="226" t="s">
        <v>8</v>
      </c>
      <c r="D142" s="226" t="s">
        <v>166</v>
      </c>
      <c r="E142" s="227" t="s">
        <v>1267</v>
      </c>
      <c r="F142" s="228" t="s">
        <v>1268</v>
      </c>
      <c r="G142" s="229" t="s">
        <v>180</v>
      </c>
      <c r="H142" s="230">
        <v>2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343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731</v>
      </c>
      <c r="F143" s="224" t="s">
        <v>1269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SUM(P144:P145)</f>
        <v>0</v>
      </c>
      <c r="Q143" s="218"/>
      <c r="R143" s="219">
        <f>SUM(R144:R145)</f>
        <v>0</v>
      </c>
      <c r="S143" s="218"/>
      <c r="T143" s="22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83</v>
      </c>
      <c r="AT143" s="222" t="s">
        <v>75</v>
      </c>
      <c r="AU143" s="222" t="s">
        <v>83</v>
      </c>
      <c r="AY143" s="221" t="s">
        <v>163</v>
      </c>
      <c r="BK143" s="223">
        <f>SUM(BK144:BK145)</f>
        <v>0</v>
      </c>
    </row>
    <row r="144" s="2" customFormat="1" ht="16.5" customHeight="1">
      <c r="A144" s="38"/>
      <c r="B144" s="39"/>
      <c r="C144" s="226" t="s">
        <v>208</v>
      </c>
      <c r="D144" s="226" t="s">
        <v>166</v>
      </c>
      <c r="E144" s="227" t="s">
        <v>1270</v>
      </c>
      <c r="F144" s="228" t="s">
        <v>1271</v>
      </c>
      <c r="G144" s="229" t="s">
        <v>180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171</v>
      </c>
      <c r="AT144" s="237" t="s">
        <v>166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171</v>
      </c>
      <c r="BM144" s="237" t="s">
        <v>351</v>
      </c>
    </row>
    <row r="145" s="2" customFormat="1" ht="16.5" customHeight="1">
      <c r="A145" s="38"/>
      <c r="B145" s="39"/>
      <c r="C145" s="226" t="s">
        <v>263</v>
      </c>
      <c r="D145" s="226" t="s">
        <v>166</v>
      </c>
      <c r="E145" s="227" t="s">
        <v>1272</v>
      </c>
      <c r="F145" s="228" t="s">
        <v>1273</v>
      </c>
      <c r="G145" s="229" t="s">
        <v>180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72" t="s">
        <v>1</v>
      </c>
      <c r="N145" s="273" t="s">
        <v>41</v>
      </c>
      <c r="O145" s="274"/>
      <c r="P145" s="275">
        <f>O145*H145</f>
        <v>0</v>
      </c>
      <c r="Q145" s="275">
        <v>0</v>
      </c>
      <c r="R145" s="275">
        <f>Q145*H145</f>
        <v>0</v>
      </c>
      <c r="S145" s="275">
        <v>0</v>
      </c>
      <c r="T145" s="27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171</v>
      </c>
      <c r="AT145" s="237" t="s">
        <v>166</v>
      </c>
      <c r="AU145" s="237" t="s">
        <v>85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171</v>
      </c>
      <c r="BM145" s="237" t="s">
        <v>361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0EKOmDsxnfQ9E7q/UR3cvi3QRlC1u1CvjwScFZ6XeGimT47Cu/lbr1BYbWsXI19zRHFVFiLSj0Oc5S4c4e7Q1w==" hashValue="6NfxPko2xhuqTOPA98MJJUA40JGvwdwMiG7PvwtHB3HpCXyJUPGaniPxUhIvY7xdiIFQo9Q0nxQLuW4whIqq6g==" algorithmName="SHA-512" password="CC35"/>
  <autoFilter ref="C123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ROUND((SUM(BE121:BE187)),  2)</f>
        <v>0</v>
      </c>
      <c r="G33" s="38"/>
      <c r="H33" s="38"/>
      <c r="I33" s="164">
        <v>0.20999999999999999</v>
      </c>
      <c r="J33" s="163">
        <f>ROUND(((SUM(BE121:BE187))*I33),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ROUND((SUM(BF121:BF187)),  2)</f>
        <v>0</v>
      </c>
      <c r="G34" s="38"/>
      <c r="H34" s="38"/>
      <c r="I34" s="164">
        <v>0.14999999999999999</v>
      </c>
      <c r="J34" s="163">
        <f>ROUND(((SUM(BF121:BF187))*I34),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ROUND((SUM(BG121:BG187)),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ROUND((SUM(BH121:BH187)),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ROUND((SUM(BI121:BI187)),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OVN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Cheb</v>
      </c>
      <c r="G89" s="40"/>
      <c r="H89" s="40"/>
      <c r="I89" s="32" t="s">
        <v>22</v>
      </c>
      <c r="J89" s="79" t="str">
        <f>IF(J12="","",J12)</f>
        <v>16. 2. 2021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Karlovarská krajská nemocnice a.s.</v>
      </c>
      <c r="G91" s="40"/>
      <c r="H91" s="40"/>
      <c r="I91" s="32" t="s">
        <v>30</v>
      </c>
      <c r="J91" s="36" t="str">
        <f>E21</f>
        <v>Penta Projekt s.r.o., Mrštíkova 12, Jihlava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Avuk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125</v>
      </c>
      <c r="D94" s="185"/>
      <c r="E94" s="185"/>
      <c r="F94" s="185"/>
      <c r="G94" s="185"/>
      <c r="H94" s="185"/>
      <c r="I94" s="185"/>
      <c r="J94" s="186" t="s">
        <v>126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128</v>
      </c>
    </row>
    <row r="97" s="9" customFormat="1" ht="24.96" customHeight="1">
      <c r="A97" s="9"/>
      <c r="B97" s="188"/>
      <c r="C97" s="189"/>
      <c r="D97" s="190" t="s">
        <v>1275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1276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1277</v>
      </c>
      <c r="E99" s="196"/>
      <c r="F99" s="196"/>
      <c r="G99" s="196"/>
      <c r="H99" s="196"/>
      <c r="I99" s="196"/>
      <c r="J99" s="197">
        <f>J157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1278</v>
      </c>
      <c r="E100" s="196"/>
      <c r="F100" s="196"/>
      <c r="G100" s="196"/>
      <c r="H100" s="196"/>
      <c r="I100" s="196"/>
      <c r="J100" s="197">
        <f>J164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1279</v>
      </c>
      <c r="E101" s="196"/>
      <c r="F101" s="196"/>
      <c r="G101" s="196"/>
      <c r="H101" s="196"/>
      <c r="I101" s="196"/>
      <c r="J101" s="197">
        <f>J175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Nemocnice Cheb, 2 izolační boxy v oddělení JIP Interna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OVN - Ostatní a vedlejší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Cheb</v>
      </c>
      <c r="G115" s="40"/>
      <c r="H115" s="40"/>
      <c r="I115" s="32" t="s">
        <v>22</v>
      </c>
      <c r="J115" s="79" t="str">
        <f>IF(J12="","",J12)</f>
        <v>16. 2. 2021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Karlovarská krajská nemocnice a.s.</v>
      </c>
      <c r="G117" s="40"/>
      <c r="H117" s="40"/>
      <c r="I117" s="32" t="s">
        <v>30</v>
      </c>
      <c r="J117" s="36" t="str">
        <f>E21</f>
        <v>Penta Projekt s.r.o., Mrštíkova 12, Jihlava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Ing. Avuk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149</v>
      </c>
      <c r="D120" s="202" t="s">
        <v>61</v>
      </c>
      <c r="E120" s="202" t="s">
        <v>57</v>
      </c>
      <c r="F120" s="202" t="s">
        <v>58</v>
      </c>
      <c r="G120" s="202" t="s">
        <v>150</v>
      </c>
      <c r="H120" s="202" t="s">
        <v>151</v>
      </c>
      <c r="I120" s="202" t="s">
        <v>152</v>
      </c>
      <c r="J120" s="202" t="s">
        <v>126</v>
      </c>
      <c r="K120" s="203" t="s">
        <v>153</v>
      </c>
      <c r="L120" s="204"/>
      <c r="M120" s="100" t="s">
        <v>1</v>
      </c>
      <c r="N120" s="101" t="s">
        <v>40</v>
      </c>
      <c r="O120" s="101" t="s">
        <v>154</v>
      </c>
      <c r="P120" s="101" t="s">
        <v>155</v>
      </c>
      <c r="Q120" s="101" t="s">
        <v>156</v>
      </c>
      <c r="R120" s="101" t="s">
        <v>157</v>
      </c>
      <c r="S120" s="101" t="s">
        <v>158</v>
      </c>
      <c r="T120" s="102" t="s">
        <v>159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160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128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1280</v>
      </c>
      <c r="F122" s="213" t="s">
        <v>1281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P123+P157+P164+P175</f>
        <v>0</v>
      </c>
      <c r="Q122" s="218"/>
      <c r="R122" s="219">
        <f>R123+R157+R164+R175</f>
        <v>0</v>
      </c>
      <c r="S122" s="218"/>
      <c r="T122" s="220">
        <f>T123+T157+T164+T175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199</v>
      </c>
      <c r="AT122" s="222" t="s">
        <v>75</v>
      </c>
      <c r="AU122" s="222" t="s">
        <v>76</v>
      </c>
      <c r="AY122" s="221" t="s">
        <v>163</v>
      </c>
      <c r="BK122" s="223">
        <f>BK123+BK157+BK164+BK175</f>
        <v>0</v>
      </c>
    </row>
    <row r="123" s="12" customFormat="1" ht="22.8" customHeight="1">
      <c r="A123" s="12"/>
      <c r="B123" s="210"/>
      <c r="C123" s="211"/>
      <c r="D123" s="212" t="s">
        <v>75</v>
      </c>
      <c r="E123" s="224" t="s">
        <v>1282</v>
      </c>
      <c r="F123" s="224" t="s">
        <v>1283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SUM(P124:P156)</f>
        <v>0</v>
      </c>
      <c r="Q123" s="218"/>
      <c r="R123" s="219">
        <f>SUM(R124:R156)</f>
        <v>0</v>
      </c>
      <c r="S123" s="218"/>
      <c r="T123" s="220">
        <f>SUM(T124:T156)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199</v>
      </c>
      <c r="AT123" s="222" t="s">
        <v>75</v>
      </c>
      <c r="AU123" s="222" t="s">
        <v>83</v>
      </c>
      <c r="AY123" s="221" t="s">
        <v>163</v>
      </c>
      <c r="BK123" s="223">
        <f>SUM(BK124:BK156)</f>
        <v>0</v>
      </c>
    </row>
    <row r="124" s="2" customFormat="1" ht="24.15" customHeight="1">
      <c r="A124" s="38"/>
      <c r="B124" s="39"/>
      <c r="C124" s="226" t="s">
        <v>83</v>
      </c>
      <c r="D124" s="226" t="s">
        <v>166</v>
      </c>
      <c r="E124" s="227" t="s">
        <v>1284</v>
      </c>
      <c r="F124" s="228" t="s">
        <v>1283</v>
      </c>
      <c r="G124" s="229" t="s">
        <v>1285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1286</v>
      </c>
      <c r="AT124" s="237" t="s">
        <v>166</v>
      </c>
      <c r="AU124" s="237" t="s">
        <v>85</v>
      </c>
      <c r="AY124" s="17" t="s">
        <v>163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1286</v>
      </c>
      <c r="BM124" s="237" t="s">
        <v>1287</v>
      </c>
    </row>
    <row r="125" s="13" customFormat="1">
      <c r="A125" s="13"/>
      <c r="B125" s="239"/>
      <c r="C125" s="240"/>
      <c r="D125" s="241" t="s">
        <v>173</v>
      </c>
      <c r="E125" s="242" t="s">
        <v>1</v>
      </c>
      <c r="F125" s="243" t="s">
        <v>1288</v>
      </c>
      <c r="G125" s="240"/>
      <c r="H125" s="242" t="s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173</v>
      </c>
      <c r="AU125" s="249" t="s">
        <v>85</v>
      </c>
      <c r="AV125" s="13" t="s">
        <v>83</v>
      </c>
      <c r="AW125" s="13" t="s">
        <v>32</v>
      </c>
      <c r="AX125" s="13" t="s">
        <v>76</v>
      </c>
      <c r="AY125" s="249" t="s">
        <v>163</v>
      </c>
    </row>
    <row r="126" s="13" customFormat="1">
      <c r="A126" s="13"/>
      <c r="B126" s="239"/>
      <c r="C126" s="240"/>
      <c r="D126" s="241" t="s">
        <v>173</v>
      </c>
      <c r="E126" s="242" t="s">
        <v>1</v>
      </c>
      <c r="F126" s="243" t="s">
        <v>1289</v>
      </c>
      <c r="G126" s="240"/>
      <c r="H126" s="242" t="s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173</v>
      </c>
      <c r="AU126" s="249" t="s">
        <v>85</v>
      </c>
      <c r="AV126" s="13" t="s">
        <v>83</v>
      </c>
      <c r="AW126" s="13" t="s">
        <v>32</v>
      </c>
      <c r="AX126" s="13" t="s">
        <v>76</v>
      </c>
      <c r="AY126" s="249" t="s">
        <v>163</v>
      </c>
    </row>
    <row r="127" s="13" customFormat="1">
      <c r="A127" s="13"/>
      <c r="B127" s="239"/>
      <c r="C127" s="240"/>
      <c r="D127" s="241" t="s">
        <v>173</v>
      </c>
      <c r="E127" s="242" t="s">
        <v>1</v>
      </c>
      <c r="F127" s="243" t="s">
        <v>1290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173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163</v>
      </c>
    </row>
    <row r="128" s="13" customFormat="1">
      <c r="A128" s="13"/>
      <c r="B128" s="239"/>
      <c r="C128" s="240"/>
      <c r="D128" s="241" t="s">
        <v>173</v>
      </c>
      <c r="E128" s="242" t="s">
        <v>1</v>
      </c>
      <c r="F128" s="243" t="s">
        <v>1291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173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163</v>
      </c>
    </row>
    <row r="129" s="13" customFormat="1">
      <c r="A129" s="13"/>
      <c r="B129" s="239"/>
      <c r="C129" s="240"/>
      <c r="D129" s="241" t="s">
        <v>173</v>
      </c>
      <c r="E129" s="242" t="s">
        <v>1</v>
      </c>
      <c r="F129" s="243" t="s">
        <v>1292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173</v>
      </c>
      <c r="AU129" s="249" t="s">
        <v>85</v>
      </c>
      <c r="AV129" s="13" t="s">
        <v>83</v>
      </c>
      <c r="AW129" s="13" t="s">
        <v>32</v>
      </c>
      <c r="AX129" s="13" t="s">
        <v>76</v>
      </c>
      <c r="AY129" s="249" t="s">
        <v>163</v>
      </c>
    </row>
    <row r="130" s="13" customFormat="1">
      <c r="A130" s="13"/>
      <c r="B130" s="239"/>
      <c r="C130" s="240"/>
      <c r="D130" s="241" t="s">
        <v>173</v>
      </c>
      <c r="E130" s="242" t="s">
        <v>1</v>
      </c>
      <c r="F130" s="243" t="s">
        <v>1293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173</v>
      </c>
      <c r="AU130" s="249" t="s">
        <v>85</v>
      </c>
      <c r="AV130" s="13" t="s">
        <v>83</v>
      </c>
      <c r="AW130" s="13" t="s">
        <v>32</v>
      </c>
      <c r="AX130" s="13" t="s">
        <v>76</v>
      </c>
      <c r="AY130" s="249" t="s">
        <v>163</v>
      </c>
    </row>
    <row r="131" s="13" customFormat="1">
      <c r="A131" s="13"/>
      <c r="B131" s="239"/>
      <c r="C131" s="240"/>
      <c r="D131" s="241" t="s">
        <v>173</v>
      </c>
      <c r="E131" s="242" t="s">
        <v>1</v>
      </c>
      <c r="F131" s="243" t="s">
        <v>1294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173</v>
      </c>
      <c r="AU131" s="249" t="s">
        <v>85</v>
      </c>
      <c r="AV131" s="13" t="s">
        <v>83</v>
      </c>
      <c r="AW131" s="13" t="s">
        <v>32</v>
      </c>
      <c r="AX131" s="13" t="s">
        <v>76</v>
      </c>
      <c r="AY131" s="249" t="s">
        <v>163</v>
      </c>
    </row>
    <row r="132" s="13" customFormat="1">
      <c r="A132" s="13"/>
      <c r="B132" s="239"/>
      <c r="C132" s="240"/>
      <c r="D132" s="241" t="s">
        <v>173</v>
      </c>
      <c r="E132" s="242" t="s">
        <v>1</v>
      </c>
      <c r="F132" s="243" t="s">
        <v>1295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173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163</v>
      </c>
    </row>
    <row r="133" s="13" customFormat="1">
      <c r="A133" s="13"/>
      <c r="B133" s="239"/>
      <c r="C133" s="240"/>
      <c r="D133" s="241" t="s">
        <v>173</v>
      </c>
      <c r="E133" s="242" t="s">
        <v>1</v>
      </c>
      <c r="F133" s="243" t="s">
        <v>1296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173</v>
      </c>
      <c r="AU133" s="249" t="s">
        <v>85</v>
      </c>
      <c r="AV133" s="13" t="s">
        <v>83</v>
      </c>
      <c r="AW133" s="13" t="s">
        <v>32</v>
      </c>
      <c r="AX133" s="13" t="s">
        <v>76</v>
      </c>
      <c r="AY133" s="249" t="s">
        <v>163</v>
      </c>
    </row>
    <row r="134" s="13" customFormat="1">
      <c r="A134" s="13"/>
      <c r="B134" s="239"/>
      <c r="C134" s="240"/>
      <c r="D134" s="241" t="s">
        <v>173</v>
      </c>
      <c r="E134" s="242" t="s">
        <v>1</v>
      </c>
      <c r="F134" s="243" t="s">
        <v>1297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173</v>
      </c>
      <c r="AU134" s="249" t="s">
        <v>85</v>
      </c>
      <c r="AV134" s="13" t="s">
        <v>83</v>
      </c>
      <c r="AW134" s="13" t="s">
        <v>32</v>
      </c>
      <c r="AX134" s="13" t="s">
        <v>76</v>
      </c>
      <c r="AY134" s="249" t="s">
        <v>163</v>
      </c>
    </row>
    <row r="135" s="13" customFormat="1">
      <c r="A135" s="13"/>
      <c r="B135" s="239"/>
      <c r="C135" s="240"/>
      <c r="D135" s="241" t="s">
        <v>173</v>
      </c>
      <c r="E135" s="242" t="s">
        <v>1</v>
      </c>
      <c r="F135" s="243" t="s">
        <v>1298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173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163</v>
      </c>
    </row>
    <row r="136" s="13" customFormat="1">
      <c r="A136" s="13"/>
      <c r="B136" s="239"/>
      <c r="C136" s="240"/>
      <c r="D136" s="241" t="s">
        <v>173</v>
      </c>
      <c r="E136" s="242" t="s">
        <v>1</v>
      </c>
      <c r="F136" s="243" t="s">
        <v>1299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173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163</v>
      </c>
    </row>
    <row r="137" s="13" customFormat="1">
      <c r="A137" s="13"/>
      <c r="B137" s="239"/>
      <c r="C137" s="240"/>
      <c r="D137" s="241" t="s">
        <v>173</v>
      </c>
      <c r="E137" s="242" t="s">
        <v>1</v>
      </c>
      <c r="F137" s="243" t="s">
        <v>1300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173</v>
      </c>
      <c r="AU137" s="249" t="s">
        <v>85</v>
      </c>
      <c r="AV137" s="13" t="s">
        <v>83</v>
      </c>
      <c r="AW137" s="13" t="s">
        <v>32</v>
      </c>
      <c r="AX137" s="13" t="s">
        <v>76</v>
      </c>
      <c r="AY137" s="249" t="s">
        <v>163</v>
      </c>
    </row>
    <row r="138" s="13" customFormat="1">
      <c r="A138" s="13"/>
      <c r="B138" s="239"/>
      <c r="C138" s="240"/>
      <c r="D138" s="241" t="s">
        <v>173</v>
      </c>
      <c r="E138" s="242" t="s">
        <v>1</v>
      </c>
      <c r="F138" s="243" t="s">
        <v>1301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173</v>
      </c>
      <c r="AU138" s="249" t="s">
        <v>85</v>
      </c>
      <c r="AV138" s="13" t="s">
        <v>83</v>
      </c>
      <c r="AW138" s="13" t="s">
        <v>32</v>
      </c>
      <c r="AX138" s="13" t="s">
        <v>76</v>
      </c>
      <c r="AY138" s="249" t="s">
        <v>163</v>
      </c>
    </row>
    <row r="139" s="13" customFormat="1">
      <c r="A139" s="13"/>
      <c r="B139" s="239"/>
      <c r="C139" s="240"/>
      <c r="D139" s="241" t="s">
        <v>173</v>
      </c>
      <c r="E139" s="242" t="s">
        <v>1</v>
      </c>
      <c r="F139" s="243" t="s">
        <v>1302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173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163</v>
      </c>
    </row>
    <row r="140" s="14" customFormat="1">
      <c r="A140" s="14"/>
      <c r="B140" s="250"/>
      <c r="C140" s="251"/>
      <c r="D140" s="241" t="s">
        <v>173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173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163</v>
      </c>
    </row>
    <row r="141" s="2" customFormat="1" ht="24.15" customHeight="1">
      <c r="A141" s="38"/>
      <c r="B141" s="39"/>
      <c r="C141" s="226" t="s">
        <v>85</v>
      </c>
      <c r="D141" s="226" t="s">
        <v>166</v>
      </c>
      <c r="E141" s="227" t="s">
        <v>1303</v>
      </c>
      <c r="F141" s="228" t="s">
        <v>1304</v>
      </c>
      <c r="G141" s="229" t="s">
        <v>1285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1286</v>
      </c>
      <c r="AT141" s="237" t="s">
        <v>166</v>
      </c>
      <c r="AU141" s="237" t="s">
        <v>85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1286</v>
      </c>
      <c r="BM141" s="237" t="s">
        <v>1305</v>
      </c>
    </row>
    <row r="142" s="13" customFormat="1">
      <c r="A142" s="13"/>
      <c r="B142" s="239"/>
      <c r="C142" s="240"/>
      <c r="D142" s="241" t="s">
        <v>173</v>
      </c>
      <c r="E142" s="242" t="s">
        <v>1</v>
      </c>
      <c r="F142" s="243" t="s">
        <v>1306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173</v>
      </c>
      <c r="AU142" s="249" t="s">
        <v>85</v>
      </c>
      <c r="AV142" s="13" t="s">
        <v>83</v>
      </c>
      <c r="AW142" s="13" t="s">
        <v>32</v>
      </c>
      <c r="AX142" s="13" t="s">
        <v>76</v>
      </c>
      <c r="AY142" s="249" t="s">
        <v>163</v>
      </c>
    </row>
    <row r="143" s="13" customFormat="1">
      <c r="A143" s="13"/>
      <c r="B143" s="239"/>
      <c r="C143" s="240"/>
      <c r="D143" s="241" t="s">
        <v>173</v>
      </c>
      <c r="E143" s="242" t="s">
        <v>1</v>
      </c>
      <c r="F143" s="243" t="s">
        <v>1307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173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163</v>
      </c>
    </row>
    <row r="144" s="13" customFormat="1">
      <c r="A144" s="13"/>
      <c r="B144" s="239"/>
      <c r="C144" s="240"/>
      <c r="D144" s="241" t="s">
        <v>173</v>
      </c>
      <c r="E144" s="242" t="s">
        <v>1</v>
      </c>
      <c r="F144" s="243" t="s">
        <v>1308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173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163</v>
      </c>
    </row>
    <row r="145" s="13" customFormat="1">
      <c r="A145" s="13"/>
      <c r="B145" s="239"/>
      <c r="C145" s="240"/>
      <c r="D145" s="241" t="s">
        <v>173</v>
      </c>
      <c r="E145" s="242" t="s">
        <v>1</v>
      </c>
      <c r="F145" s="243" t="s">
        <v>1309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173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163</v>
      </c>
    </row>
    <row r="146" s="13" customFormat="1">
      <c r="A146" s="13"/>
      <c r="B146" s="239"/>
      <c r="C146" s="240"/>
      <c r="D146" s="241" t="s">
        <v>173</v>
      </c>
      <c r="E146" s="242" t="s">
        <v>1</v>
      </c>
      <c r="F146" s="243" t="s">
        <v>1310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173</v>
      </c>
      <c r="AU146" s="249" t="s">
        <v>85</v>
      </c>
      <c r="AV146" s="13" t="s">
        <v>83</v>
      </c>
      <c r="AW146" s="13" t="s">
        <v>32</v>
      </c>
      <c r="AX146" s="13" t="s">
        <v>76</v>
      </c>
      <c r="AY146" s="249" t="s">
        <v>163</v>
      </c>
    </row>
    <row r="147" s="13" customFormat="1">
      <c r="A147" s="13"/>
      <c r="B147" s="239"/>
      <c r="C147" s="240"/>
      <c r="D147" s="241" t="s">
        <v>173</v>
      </c>
      <c r="E147" s="242" t="s">
        <v>1</v>
      </c>
      <c r="F147" s="243" t="s">
        <v>1311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173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163</v>
      </c>
    </row>
    <row r="148" s="13" customFormat="1">
      <c r="A148" s="13"/>
      <c r="B148" s="239"/>
      <c r="C148" s="240"/>
      <c r="D148" s="241" t="s">
        <v>173</v>
      </c>
      <c r="E148" s="242" t="s">
        <v>1</v>
      </c>
      <c r="F148" s="243" t="s">
        <v>1312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173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163</v>
      </c>
    </row>
    <row r="149" s="14" customFormat="1">
      <c r="A149" s="14"/>
      <c r="B149" s="250"/>
      <c r="C149" s="251"/>
      <c r="D149" s="241" t="s">
        <v>173</v>
      </c>
      <c r="E149" s="252" t="s">
        <v>1</v>
      </c>
      <c r="F149" s="253" t="s">
        <v>83</v>
      </c>
      <c r="G149" s="251"/>
      <c r="H149" s="254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173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163</v>
      </c>
    </row>
    <row r="150" s="2" customFormat="1" ht="24.15" customHeight="1">
      <c r="A150" s="38"/>
      <c r="B150" s="39"/>
      <c r="C150" s="226" t="s">
        <v>164</v>
      </c>
      <c r="D150" s="226" t="s">
        <v>166</v>
      </c>
      <c r="E150" s="227" t="s">
        <v>1313</v>
      </c>
      <c r="F150" s="228" t="s">
        <v>1314</v>
      </c>
      <c r="G150" s="229" t="s">
        <v>1285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1286</v>
      </c>
      <c r="AT150" s="237" t="s">
        <v>166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1286</v>
      </c>
      <c r="BM150" s="237" t="s">
        <v>1315</v>
      </c>
    </row>
    <row r="151" s="13" customFormat="1">
      <c r="A151" s="13"/>
      <c r="B151" s="239"/>
      <c r="C151" s="240"/>
      <c r="D151" s="241" t="s">
        <v>173</v>
      </c>
      <c r="E151" s="242" t="s">
        <v>1</v>
      </c>
      <c r="F151" s="243" t="s">
        <v>1316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173</v>
      </c>
      <c r="AU151" s="249" t="s">
        <v>85</v>
      </c>
      <c r="AV151" s="13" t="s">
        <v>83</v>
      </c>
      <c r="AW151" s="13" t="s">
        <v>32</v>
      </c>
      <c r="AX151" s="13" t="s">
        <v>76</v>
      </c>
      <c r="AY151" s="249" t="s">
        <v>163</v>
      </c>
    </row>
    <row r="152" s="13" customFormat="1">
      <c r="A152" s="13"/>
      <c r="B152" s="239"/>
      <c r="C152" s="240"/>
      <c r="D152" s="241" t="s">
        <v>173</v>
      </c>
      <c r="E152" s="242" t="s">
        <v>1</v>
      </c>
      <c r="F152" s="243" t="s">
        <v>1317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173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163</v>
      </c>
    </row>
    <row r="153" s="13" customFormat="1">
      <c r="A153" s="13"/>
      <c r="B153" s="239"/>
      <c r="C153" s="240"/>
      <c r="D153" s="241" t="s">
        <v>173</v>
      </c>
      <c r="E153" s="242" t="s">
        <v>1</v>
      </c>
      <c r="F153" s="243" t="s">
        <v>1318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173</v>
      </c>
      <c r="AU153" s="249" t="s">
        <v>85</v>
      </c>
      <c r="AV153" s="13" t="s">
        <v>83</v>
      </c>
      <c r="AW153" s="13" t="s">
        <v>32</v>
      </c>
      <c r="AX153" s="13" t="s">
        <v>76</v>
      </c>
      <c r="AY153" s="249" t="s">
        <v>163</v>
      </c>
    </row>
    <row r="154" s="13" customFormat="1">
      <c r="A154" s="13"/>
      <c r="B154" s="239"/>
      <c r="C154" s="240"/>
      <c r="D154" s="241" t="s">
        <v>173</v>
      </c>
      <c r="E154" s="242" t="s">
        <v>1</v>
      </c>
      <c r="F154" s="243" t="s">
        <v>1319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173</v>
      </c>
      <c r="AU154" s="249" t="s">
        <v>85</v>
      </c>
      <c r="AV154" s="13" t="s">
        <v>83</v>
      </c>
      <c r="AW154" s="13" t="s">
        <v>32</v>
      </c>
      <c r="AX154" s="13" t="s">
        <v>76</v>
      </c>
      <c r="AY154" s="249" t="s">
        <v>163</v>
      </c>
    </row>
    <row r="155" s="13" customFormat="1">
      <c r="A155" s="13"/>
      <c r="B155" s="239"/>
      <c r="C155" s="240"/>
      <c r="D155" s="241" t="s">
        <v>173</v>
      </c>
      <c r="E155" s="242" t="s">
        <v>1</v>
      </c>
      <c r="F155" s="243" t="s">
        <v>1320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173</v>
      </c>
      <c r="AU155" s="249" t="s">
        <v>85</v>
      </c>
      <c r="AV155" s="13" t="s">
        <v>83</v>
      </c>
      <c r="AW155" s="13" t="s">
        <v>32</v>
      </c>
      <c r="AX155" s="13" t="s">
        <v>76</v>
      </c>
      <c r="AY155" s="249" t="s">
        <v>163</v>
      </c>
    </row>
    <row r="156" s="14" customFormat="1">
      <c r="A156" s="14"/>
      <c r="B156" s="250"/>
      <c r="C156" s="251"/>
      <c r="D156" s="241" t="s">
        <v>173</v>
      </c>
      <c r="E156" s="252" t="s">
        <v>1</v>
      </c>
      <c r="F156" s="253" t="s">
        <v>83</v>
      </c>
      <c r="G156" s="251"/>
      <c r="H156" s="254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173</v>
      </c>
      <c r="AU156" s="260" t="s">
        <v>85</v>
      </c>
      <c r="AV156" s="14" t="s">
        <v>85</v>
      </c>
      <c r="AW156" s="14" t="s">
        <v>32</v>
      </c>
      <c r="AX156" s="14" t="s">
        <v>76</v>
      </c>
      <c r="AY156" s="260" t="s">
        <v>163</v>
      </c>
    </row>
    <row r="157" s="12" customFormat="1" ht="22.8" customHeight="1">
      <c r="A157" s="12"/>
      <c r="B157" s="210"/>
      <c r="C157" s="211"/>
      <c r="D157" s="212" t="s">
        <v>75</v>
      </c>
      <c r="E157" s="224" t="s">
        <v>1321</v>
      </c>
      <c r="F157" s="224" t="s">
        <v>1322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SUM(P158:P163)</f>
        <v>0</v>
      </c>
      <c r="Q157" s="218"/>
      <c r="R157" s="219">
        <f>SUM(R158:R163)</f>
        <v>0</v>
      </c>
      <c r="S157" s="218"/>
      <c r="T157" s="220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199</v>
      </c>
      <c r="AT157" s="222" t="s">
        <v>75</v>
      </c>
      <c r="AU157" s="222" t="s">
        <v>83</v>
      </c>
      <c r="AY157" s="221" t="s">
        <v>163</v>
      </c>
      <c r="BK157" s="223">
        <f>SUM(BK158:BK163)</f>
        <v>0</v>
      </c>
    </row>
    <row r="158" s="2" customFormat="1" ht="24.15" customHeight="1">
      <c r="A158" s="38"/>
      <c r="B158" s="39"/>
      <c r="C158" s="226" t="s">
        <v>171</v>
      </c>
      <c r="D158" s="226" t="s">
        <v>166</v>
      </c>
      <c r="E158" s="227" t="s">
        <v>1323</v>
      </c>
      <c r="F158" s="228" t="s">
        <v>1324</v>
      </c>
      <c r="G158" s="229" t="s">
        <v>1285</v>
      </c>
      <c r="H158" s="230">
        <v>1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1286</v>
      </c>
      <c r="AT158" s="237" t="s">
        <v>166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1286</v>
      </c>
      <c r="BM158" s="237" t="s">
        <v>1325</v>
      </c>
    </row>
    <row r="159" s="13" customFormat="1">
      <c r="A159" s="13"/>
      <c r="B159" s="239"/>
      <c r="C159" s="240"/>
      <c r="D159" s="241" t="s">
        <v>173</v>
      </c>
      <c r="E159" s="242" t="s">
        <v>1</v>
      </c>
      <c r="F159" s="243" t="s">
        <v>1326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173</v>
      </c>
      <c r="AU159" s="249" t="s">
        <v>85</v>
      </c>
      <c r="AV159" s="13" t="s">
        <v>83</v>
      </c>
      <c r="AW159" s="13" t="s">
        <v>32</v>
      </c>
      <c r="AX159" s="13" t="s">
        <v>76</v>
      </c>
      <c r="AY159" s="249" t="s">
        <v>163</v>
      </c>
    </row>
    <row r="160" s="13" customFormat="1">
      <c r="A160" s="13"/>
      <c r="B160" s="239"/>
      <c r="C160" s="240"/>
      <c r="D160" s="241" t="s">
        <v>173</v>
      </c>
      <c r="E160" s="242" t="s">
        <v>1</v>
      </c>
      <c r="F160" s="243" t="s">
        <v>1327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173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163</v>
      </c>
    </row>
    <row r="161" s="13" customFormat="1">
      <c r="A161" s="13"/>
      <c r="B161" s="239"/>
      <c r="C161" s="240"/>
      <c r="D161" s="241" t="s">
        <v>173</v>
      </c>
      <c r="E161" s="242" t="s">
        <v>1</v>
      </c>
      <c r="F161" s="243" t="s">
        <v>1328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173</v>
      </c>
      <c r="AU161" s="249" t="s">
        <v>85</v>
      </c>
      <c r="AV161" s="13" t="s">
        <v>83</v>
      </c>
      <c r="AW161" s="13" t="s">
        <v>32</v>
      </c>
      <c r="AX161" s="13" t="s">
        <v>76</v>
      </c>
      <c r="AY161" s="249" t="s">
        <v>163</v>
      </c>
    </row>
    <row r="162" s="13" customFormat="1">
      <c r="A162" s="13"/>
      <c r="B162" s="239"/>
      <c r="C162" s="240"/>
      <c r="D162" s="241" t="s">
        <v>173</v>
      </c>
      <c r="E162" s="242" t="s">
        <v>1</v>
      </c>
      <c r="F162" s="243" t="s">
        <v>1329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173</v>
      </c>
      <c r="AU162" s="249" t="s">
        <v>85</v>
      </c>
      <c r="AV162" s="13" t="s">
        <v>83</v>
      </c>
      <c r="AW162" s="13" t="s">
        <v>32</v>
      </c>
      <c r="AX162" s="13" t="s">
        <v>76</v>
      </c>
      <c r="AY162" s="249" t="s">
        <v>163</v>
      </c>
    </row>
    <row r="163" s="14" customFormat="1">
      <c r="A163" s="14"/>
      <c r="B163" s="250"/>
      <c r="C163" s="251"/>
      <c r="D163" s="241" t="s">
        <v>173</v>
      </c>
      <c r="E163" s="252" t="s">
        <v>1</v>
      </c>
      <c r="F163" s="253" t="s">
        <v>83</v>
      </c>
      <c r="G163" s="251"/>
      <c r="H163" s="254">
        <v>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173</v>
      </c>
      <c r="AU163" s="260" t="s">
        <v>85</v>
      </c>
      <c r="AV163" s="14" t="s">
        <v>85</v>
      </c>
      <c r="AW163" s="14" t="s">
        <v>32</v>
      </c>
      <c r="AX163" s="14" t="s">
        <v>76</v>
      </c>
      <c r="AY163" s="260" t="s">
        <v>163</v>
      </c>
    </row>
    <row r="164" s="12" customFormat="1" ht="22.8" customHeight="1">
      <c r="A164" s="12"/>
      <c r="B164" s="210"/>
      <c r="C164" s="211"/>
      <c r="D164" s="212" t="s">
        <v>75</v>
      </c>
      <c r="E164" s="224" t="s">
        <v>1330</v>
      </c>
      <c r="F164" s="224" t="s">
        <v>1331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SUM(P165:P174)</f>
        <v>0</v>
      </c>
      <c r="Q164" s="218"/>
      <c r="R164" s="219">
        <f>SUM(R165:R174)</f>
        <v>0</v>
      </c>
      <c r="S164" s="218"/>
      <c r="T164" s="22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199</v>
      </c>
      <c r="AT164" s="222" t="s">
        <v>75</v>
      </c>
      <c r="AU164" s="222" t="s">
        <v>83</v>
      </c>
      <c r="AY164" s="221" t="s">
        <v>163</v>
      </c>
      <c r="BK164" s="223">
        <f>SUM(BK165:BK174)</f>
        <v>0</v>
      </c>
    </row>
    <row r="165" s="2" customFormat="1" ht="24.15" customHeight="1">
      <c r="A165" s="38"/>
      <c r="B165" s="39"/>
      <c r="C165" s="226" t="s">
        <v>199</v>
      </c>
      <c r="D165" s="226" t="s">
        <v>166</v>
      </c>
      <c r="E165" s="227" t="s">
        <v>1332</v>
      </c>
      <c r="F165" s="228" t="s">
        <v>1331</v>
      </c>
      <c r="G165" s="229" t="s">
        <v>1285</v>
      </c>
      <c r="H165" s="230">
        <v>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1286</v>
      </c>
      <c r="AT165" s="237" t="s">
        <v>166</v>
      </c>
      <c r="AU165" s="237" t="s">
        <v>85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1286</v>
      </c>
      <c r="BM165" s="237" t="s">
        <v>1333</v>
      </c>
    </row>
    <row r="166" s="13" customFormat="1">
      <c r="A166" s="13"/>
      <c r="B166" s="239"/>
      <c r="C166" s="240"/>
      <c r="D166" s="241" t="s">
        <v>173</v>
      </c>
      <c r="E166" s="242" t="s">
        <v>1</v>
      </c>
      <c r="F166" s="243" t="s">
        <v>1334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173</v>
      </c>
      <c r="AU166" s="249" t="s">
        <v>85</v>
      </c>
      <c r="AV166" s="13" t="s">
        <v>83</v>
      </c>
      <c r="AW166" s="13" t="s">
        <v>32</v>
      </c>
      <c r="AX166" s="13" t="s">
        <v>76</v>
      </c>
      <c r="AY166" s="249" t="s">
        <v>163</v>
      </c>
    </row>
    <row r="167" s="13" customFormat="1">
      <c r="A167" s="13"/>
      <c r="B167" s="239"/>
      <c r="C167" s="240"/>
      <c r="D167" s="241" t="s">
        <v>173</v>
      </c>
      <c r="E167" s="242" t="s">
        <v>1</v>
      </c>
      <c r="F167" s="243" t="s">
        <v>1335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173</v>
      </c>
      <c r="AU167" s="249" t="s">
        <v>85</v>
      </c>
      <c r="AV167" s="13" t="s">
        <v>83</v>
      </c>
      <c r="AW167" s="13" t="s">
        <v>32</v>
      </c>
      <c r="AX167" s="13" t="s">
        <v>76</v>
      </c>
      <c r="AY167" s="249" t="s">
        <v>163</v>
      </c>
    </row>
    <row r="168" s="13" customFormat="1">
      <c r="A168" s="13"/>
      <c r="B168" s="239"/>
      <c r="C168" s="240"/>
      <c r="D168" s="241" t="s">
        <v>173</v>
      </c>
      <c r="E168" s="242" t="s">
        <v>1</v>
      </c>
      <c r="F168" s="243" t="s">
        <v>1336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173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163</v>
      </c>
    </row>
    <row r="169" s="13" customFormat="1">
      <c r="A169" s="13"/>
      <c r="B169" s="239"/>
      <c r="C169" s="240"/>
      <c r="D169" s="241" t="s">
        <v>173</v>
      </c>
      <c r="E169" s="242" t="s">
        <v>1</v>
      </c>
      <c r="F169" s="243" t="s">
        <v>1337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173</v>
      </c>
      <c r="AU169" s="249" t="s">
        <v>85</v>
      </c>
      <c r="AV169" s="13" t="s">
        <v>83</v>
      </c>
      <c r="AW169" s="13" t="s">
        <v>32</v>
      </c>
      <c r="AX169" s="13" t="s">
        <v>76</v>
      </c>
      <c r="AY169" s="249" t="s">
        <v>163</v>
      </c>
    </row>
    <row r="170" s="13" customFormat="1">
      <c r="A170" s="13"/>
      <c r="B170" s="239"/>
      <c r="C170" s="240"/>
      <c r="D170" s="241" t="s">
        <v>173</v>
      </c>
      <c r="E170" s="242" t="s">
        <v>1</v>
      </c>
      <c r="F170" s="243" t="s">
        <v>1338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173</v>
      </c>
      <c r="AU170" s="249" t="s">
        <v>85</v>
      </c>
      <c r="AV170" s="13" t="s">
        <v>83</v>
      </c>
      <c r="AW170" s="13" t="s">
        <v>32</v>
      </c>
      <c r="AX170" s="13" t="s">
        <v>76</v>
      </c>
      <c r="AY170" s="249" t="s">
        <v>163</v>
      </c>
    </row>
    <row r="171" s="13" customFormat="1">
      <c r="A171" s="13"/>
      <c r="B171" s="239"/>
      <c r="C171" s="240"/>
      <c r="D171" s="241" t="s">
        <v>173</v>
      </c>
      <c r="E171" s="242" t="s">
        <v>1</v>
      </c>
      <c r="F171" s="243" t="s">
        <v>1339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173</v>
      </c>
      <c r="AU171" s="249" t="s">
        <v>85</v>
      </c>
      <c r="AV171" s="13" t="s">
        <v>83</v>
      </c>
      <c r="AW171" s="13" t="s">
        <v>32</v>
      </c>
      <c r="AX171" s="13" t="s">
        <v>76</v>
      </c>
      <c r="AY171" s="249" t="s">
        <v>163</v>
      </c>
    </row>
    <row r="172" s="13" customFormat="1">
      <c r="A172" s="13"/>
      <c r="B172" s="239"/>
      <c r="C172" s="240"/>
      <c r="D172" s="241" t="s">
        <v>173</v>
      </c>
      <c r="E172" s="242" t="s">
        <v>1</v>
      </c>
      <c r="F172" s="243" t="s">
        <v>1340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173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163</v>
      </c>
    </row>
    <row r="173" s="13" customFormat="1">
      <c r="A173" s="13"/>
      <c r="B173" s="239"/>
      <c r="C173" s="240"/>
      <c r="D173" s="241" t="s">
        <v>173</v>
      </c>
      <c r="E173" s="242" t="s">
        <v>1</v>
      </c>
      <c r="F173" s="243" t="s">
        <v>1341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173</v>
      </c>
      <c r="AU173" s="249" t="s">
        <v>85</v>
      </c>
      <c r="AV173" s="13" t="s">
        <v>83</v>
      </c>
      <c r="AW173" s="13" t="s">
        <v>32</v>
      </c>
      <c r="AX173" s="13" t="s">
        <v>76</v>
      </c>
      <c r="AY173" s="249" t="s">
        <v>163</v>
      </c>
    </row>
    <row r="174" s="14" customFormat="1">
      <c r="A174" s="14"/>
      <c r="B174" s="250"/>
      <c r="C174" s="251"/>
      <c r="D174" s="241" t="s">
        <v>173</v>
      </c>
      <c r="E174" s="252" t="s">
        <v>1</v>
      </c>
      <c r="F174" s="253" t="s">
        <v>83</v>
      </c>
      <c r="G174" s="251"/>
      <c r="H174" s="254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173</v>
      </c>
      <c r="AU174" s="260" t="s">
        <v>85</v>
      </c>
      <c r="AV174" s="14" t="s">
        <v>85</v>
      </c>
      <c r="AW174" s="14" t="s">
        <v>32</v>
      </c>
      <c r="AX174" s="14" t="s">
        <v>76</v>
      </c>
      <c r="AY174" s="260" t="s">
        <v>163</v>
      </c>
    </row>
    <row r="175" s="12" customFormat="1" ht="22.8" customHeight="1">
      <c r="A175" s="12"/>
      <c r="B175" s="210"/>
      <c r="C175" s="211"/>
      <c r="D175" s="212" t="s">
        <v>75</v>
      </c>
      <c r="E175" s="224" t="s">
        <v>1342</v>
      </c>
      <c r="F175" s="224" t="s">
        <v>1269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SUM(P176:P187)</f>
        <v>0</v>
      </c>
      <c r="Q175" s="218"/>
      <c r="R175" s="219">
        <f>SUM(R176:R187)</f>
        <v>0</v>
      </c>
      <c r="S175" s="218"/>
      <c r="T175" s="220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199</v>
      </c>
      <c r="AT175" s="222" t="s">
        <v>75</v>
      </c>
      <c r="AU175" s="222" t="s">
        <v>83</v>
      </c>
      <c r="AY175" s="221" t="s">
        <v>163</v>
      </c>
      <c r="BK175" s="223">
        <f>SUM(BK176:BK187)</f>
        <v>0</v>
      </c>
    </row>
    <row r="176" s="2" customFormat="1" ht="24.15" customHeight="1">
      <c r="A176" s="38"/>
      <c r="B176" s="39"/>
      <c r="C176" s="226" t="s">
        <v>176</v>
      </c>
      <c r="D176" s="226" t="s">
        <v>166</v>
      </c>
      <c r="E176" s="227" t="s">
        <v>1343</v>
      </c>
      <c r="F176" s="228" t="s">
        <v>1344</v>
      </c>
      <c r="G176" s="229" t="s">
        <v>1285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1286</v>
      </c>
      <c r="AT176" s="237" t="s">
        <v>166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1286</v>
      </c>
      <c r="BM176" s="237" t="s">
        <v>1345</v>
      </c>
    </row>
    <row r="177" s="13" customFormat="1">
      <c r="A177" s="13"/>
      <c r="B177" s="239"/>
      <c r="C177" s="240"/>
      <c r="D177" s="241" t="s">
        <v>173</v>
      </c>
      <c r="E177" s="242" t="s">
        <v>1</v>
      </c>
      <c r="F177" s="243" t="s">
        <v>1346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173</v>
      </c>
      <c r="AU177" s="249" t="s">
        <v>85</v>
      </c>
      <c r="AV177" s="13" t="s">
        <v>83</v>
      </c>
      <c r="AW177" s="13" t="s">
        <v>32</v>
      </c>
      <c r="AX177" s="13" t="s">
        <v>76</v>
      </c>
      <c r="AY177" s="249" t="s">
        <v>163</v>
      </c>
    </row>
    <row r="178" s="13" customFormat="1">
      <c r="A178" s="13"/>
      <c r="B178" s="239"/>
      <c r="C178" s="240"/>
      <c r="D178" s="241" t="s">
        <v>173</v>
      </c>
      <c r="E178" s="242" t="s">
        <v>1</v>
      </c>
      <c r="F178" s="243" t="s">
        <v>1347</v>
      </c>
      <c r="G178" s="240"/>
      <c r="H178" s="242" t="s">
        <v>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173</v>
      </c>
      <c r="AU178" s="249" t="s">
        <v>85</v>
      </c>
      <c r="AV178" s="13" t="s">
        <v>83</v>
      </c>
      <c r="AW178" s="13" t="s">
        <v>32</v>
      </c>
      <c r="AX178" s="13" t="s">
        <v>76</v>
      </c>
      <c r="AY178" s="249" t="s">
        <v>163</v>
      </c>
    </row>
    <row r="179" s="13" customFormat="1">
      <c r="A179" s="13"/>
      <c r="B179" s="239"/>
      <c r="C179" s="240"/>
      <c r="D179" s="241" t="s">
        <v>173</v>
      </c>
      <c r="E179" s="242" t="s">
        <v>1</v>
      </c>
      <c r="F179" s="243" t="s">
        <v>1348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173</v>
      </c>
      <c r="AU179" s="249" t="s">
        <v>85</v>
      </c>
      <c r="AV179" s="13" t="s">
        <v>83</v>
      </c>
      <c r="AW179" s="13" t="s">
        <v>32</v>
      </c>
      <c r="AX179" s="13" t="s">
        <v>76</v>
      </c>
      <c r="AY179" s="249" t="s">
        <v>163</v>
      </c>
    </row>
    <row r="180" s="13" customFormat="1">
      <c r="A180" s="13"/>
      <c r="B180" s="239"/>
      <c r="C180" s="240"/>
      <c r="D180" s="241" t="s">
        <v>173</v>
      </c>
      <c r="E180" s="242" t="s">
        <v>1</v>
      </c>
      <c r="F180" s="243" t="s">
        <v>1349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173</v>
      </c>
      <c r="AU180" s="249" t="s">
        <v>85</v>
      </c>
      <c r="AV180" s="13" t="s">
        <v>83</v>
      </c>
      <c r="AW180" s="13" t="s">
        <v>32</v>
      </c>
      <c r="AX180" s="13" t="s">
        <v>76</v>
      </c>
      <c r="AY180" s="249" t="s">
        <v>163</v>
      </c>
    </row>
    <row r="181" s="13" customFormat="1">
      <c r="A181" s="13"/>
      <c r="B181" s="239"/>
      <c r="C181" s="240"/>
      <c r="D181" s="241" t="s">
        <v>173</v>
      </c>
      <c r="E181" s="242" t="s">
        <v>1</v>
      </c>
      <c r="F181" s="243" t="s">
        <v>1350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173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163</v>
      </c>
    </row>
    <row r="182" s="13" customFormat="1">
      <c r="A182" s="13"/>
      <c r="B182" s="239"/>
      <c r="C182" s="240"/>
      <c r="D182" s="241" t="s">
        <v>173</v>
      </c>
      <c r="E182" s="242" t="s">
        <v>1</v>
      </c>
      <c r="F182" s="243" t="s">
        <v>1351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173</v>
      </c>
      <c r="AU182" s="249" t="s">
        <v>85</v>
      </c>
      <c r="AV182" s="13" t="s">
        <v>83</v>
      </c>
      <c r="AW182" s="13" t="s">
        <v>32</v>
      </c>
      <c r="AX182" s="13" t="s">
        <v>76</v>
      </c>
      <c r="AY182" s="249" t="s">
        <v>163</v>
      </c>
    </row>
    <row r="183" s="13" customFormat="1">
      <c r="A183" s="13"/>
      <c r="B183" s="239"/>
      <c r="C183" s="240"/>
      <c r="D183" s="241" t="s">
        <v>173</v>
      </c>
      <c r="E183" s="242" t="s">
        <v>1</v>
      </c>
      <c r="F183" s="243" t="s">
        <v>1352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173</v>
      </c>
      <c r="AU183" s="249" t="s">
        <v>85</v>
      </c>
      <c r="AV183" s="13" t="s">
        <v>83</v>
      </c>
      <c r="AW183" s="13" t="s">
        <v>32</v>
      </c>
      <c r="AX183" s="13" t="s">
        <v>76</v>
      </c>
      <c r="AY183" s="249" t="s">
        <v>163</v>
      </c>
    </row>
    <row r="184" s="14" customFormat="1">
      <c r="A184" s="14"/>
      <c r="B184" s="250"/>
      <c r="C184" s="251"/>
      <c r="D184" s="241" t="s">
        <v>173</v>
      </c>
      <c r="E184" s="252" t="s">
        <v>1</v>
      </c>
      <c r="F184" s="253" t="s">
        <v>83</v>
      </c>
      <c r="G184" s="251"/>
      <c r="H184" s="254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173</v>
      </c>
      <c r="AU184" s="260" t="s">
        <v>85</v>
      </c>
      <c r="AV184" s="14" t="s">
        <v>85</v>
      </c>
      <c r="AW184" s="14" t="s">
        <v>32</v>
      </c>
      <c r="AX184" s="14" t="s">
        <v>76</v>
      </c>
      <c r="AY184" s="260" t="s">
        <v>163</v>
      </c>
    </row>
    <row r="185" s="2" customFormat="1" ht="24.15" customHeight="1">
      <c r="A185" s="38"/>
      <c r="B185" s="39"/>
      <c r="C185" s="226" t="s">
        <v>212</v>
      </c>
      <c r="D185" s="226" t="s">
        <v>166</v>
      </c>
      <c r="E185" s="227" t="s">
        <v>1353</v>
      </c>
      <c r="F185" s="228" t="s">
        <v>1354</v>
      </c>
      <c r="G185" s="229" t="s">
        <v>1285</v>
      </c>
      <c r="H185" s="230">
        <v>1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1286</v>
      </c>
      <c r="AT185" s="237" t="s">
        <v>166</v>
      </c>
      <c r="AU185" s="237" t="s">
        <v>85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1286</v>
      </c>
      <c r="BM185" s="237" t="s">
        <v>1355</v>
      </c>
    </row>
    <row r="186" s="2" customFormat="1" ht="24.15" customHeight="1">
      <c r="A186" s="38"/>
      <c r="B186" s="39"/>
      <c r="C186" s="226" t="s">
        <v>217</v>
      </c>
      <c r="D186" s="226" t="s">
        <v>166</v>
      </c>
      <c r="E186" s="227" t="s">
        <v>1356</v>
      </c>
      <c r="F186" s="228" t="s">
        <v>1357</v>
      </c>
      <c r="G186" s="229" t="s">
        <v>1285</v>
      </c>
      <c r="H186" s="230">
        <v>1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1286</v>
      </c>
      <c r="AT186" s="237" t="s">
        <v>166</v>
      </c>
      <c r="AU186" s="237" t="s">
        <v>85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1286</v>
      </c>
      <c r="BM186" s="237" t="s">
        <v>1358</v>
      </c>
    </row>
    <row r="187" s="2" customFormat="1" ht="24.15" customHeight="1">
      <c r="A187" s="38"/>
      <c r="B187" s="39"/>
      <c r="C187" s="226" t="s">
        <v>189</v>
      </c>
      <c r="D187" s="226" t="s">
        <v>166</v>
      </c>
      <c r="E187" s="227" t="s">
        <v>1359</v>
      </c>
      <c r="F187" s="228" t="s">
        <v>1360</v>
      </c>
      <c r="G187" s="229" t="s">
        <v>1285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72" t="s">
        <v>1</v>
      </c>
      <c r="N187" s="273" t="s">
        <v>41</v>
      </c>
      <c r="O187" s="274"/>
      <c r="P187" s="275">
        <f>O187*H187</f>
        <v>0</v>
      </c>
      <c r="Q187" s="275">
        <v>0</v>
      </c>
      <c r="R187" s="275">
        <f>Q187*H187</f>
        <v>0</v>
      </c>
      <c r="S187" s="275">
        <v>0</v>
      </c>
      <c r="T187" s="27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1286</v>
      </c>
      <c r="AT187" s="237" t="s">
        <v>166</v>
      </c>
      <c r="AU187" s="237" t="s">
        <v>85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1286</v>
      </c>
      <c r="BM187" s="237" t="s">
        <v>1361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67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MywvFNs4F3kx6JDqbZuTDZwHCn8Ov4HaPCwTgqvHuFD8D5hcF7s+T6R/pb/bi1PrA9rNqsc3K0VbdUcTrHeLMw==" hashValue="2p2cn3QvntqLhWD6gnrlVjkFl3lcz1k+56H0Fk5Xhq/tXTifArIeJoZnR5Aqf5QTvKVIbwoj1PU8Rv9ZhGdufg==" algorithmName="SHA-512" password="CC35"/>
  <autoFilter ref="C120:K18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ROUND((SUM(BE139:BE351)),  2)</f>
        <v>0</v>
      </c>
      <c r="G35" s="38"/>
      <c r="H35" s="38"/>
      <c r="I35" s="164">
        <v>0.20999999999999999</v>
      </c>
      <c r="J35" s="163">
        <f>ROUND(((SUM(BE139:BE351))*I35),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ROUND((SUM(BF139:BF351)),  2)</f>
        <v>0</v>
      </c>
      <c r="G36" s="38"/>
      <c r="H36" s="38"/>
      <c r="I36" s="164">
        <v>0.14999999999999999</v>
      </c>
      <c r="J36" s="163">
        <f>ROUND(((SUM(BF139:BF351))*I36),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ROUND((SUM(BG139:BG351)),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ROUND((SUM(BH139:BH351)),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ROUND((SUM(BI139:BI351)),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D1_01_1 - Stavební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Avuk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J139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129</v>
      </c>
      <c r="E99" s="191"/>
      <c r="F99" s="191"/>
      <c r="G99" s="191"/>
      <c r="H99" s="191"/>
      <c r="I99" s="191"/>
      <c r="J99" s="192">
        <f>J140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130</v>
      </c>
      <c r="E100" s="196"/>
      <c r="F100" s="196"/>
      <c r="G100" s="196"/>
      <c r="H100" s="196"/>
      <c r="I100" s="196"/>
      <c r="J100" s="197">
        <f>J141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131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132</v>
      </c>
      <c r="E102" s="196"/>
      <c r="F102" s="196"/>
      <c r="G102" s="196"/>
      <c r="H102" s="196"/>
      <c r="I102" s="196"/>
      <c r="J102" s="197">
        <f>J156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4"/>
      <c r="C103" s="133"/>
      <c r="D103" s="195" t="s">
        <v>133</v>
      </c>
      <c r="E103" s="196"/>
      <c r="F103" s="196"/>
      <c r="G103" s="196"/>
      <c r="H103" s="196"/>
      <c r="I103" s="196"/>
      <c r="J103" s="197">
        <f>J157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4"/>
      <c r="C104" s="133"/>
      <c r="D104" s="195" t="s">
        <v>134</v>
      </c>
      <c r="E104" s="196"/>
      <c r="F104" s="196"/>
      <c r="G104" s="196"/>
      <c r="H104" s="196"/>
      <c r="I104" s="196"/>
      <c r="J104" s="197">
        <f>J160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4"/>
      <c r="C105" s="133"/>
      <c r="D105" s="195" t="s">
        <v>135</v>
      </c>
      <c r="E105" s="196"/>
      <c r="F105" s="196"/>
      <c r="G105" s="196"/>
      <c r="H105" s="196"/>
      <c r="I105" s="196"/>
      <c r="J105" s="197">
        <f>J163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4"/>
      <c r="C106" s="133"/>
      <c r="D106" s="195" t="s">
        <v>136</v>
      </c>
      <c r="E106" s="196"/>
      <c r="F106" s="196"/>
      <c r="G106" s="196"/>
      <c r="H106" s="196"/>
      <c r="I106" s="196"/>
      <c r="J106" s="197">
        <f>J229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137</v>
      </c>
      <c r="E107" s="191"/>
      <c r="F107" s="191"/>
      <c r="G107" s="191"/>
      <c r="H107" s="191"/>
      <c r="I107" s="191"/>
      <c r="J107" s="192">
        <f>J236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4"/>
      <c r="C108" s="133"/>
      <c r="D108" s="195" t="s">
        <v>138</v>
      </c>
      <c r="E108" s="196"/>
      <c r="F108" s="196"/>
      <c r="G108" s="196"/>
      <c r="H108" s="196"/>
      <c r="I108" s="196"/>
      <c r="J108" s="197">
        <f>J237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139</v>
      </c>
      <c r="E109" s="196"/>
      <c r="F109" s="196"/>
      <c r="G109" s="196"/>
      <c r="H109" s="196"/>
      <c r="I109" s="196"/>
      <c r="J109" s="197">
        <f>J276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140</v>
      </c>
      <c r="E110" s="196"/>
      <c r="F110" s="196"/>
      <c r="G110" s="196"/>
      <c r="H110" s="196"/>
      <c r="I110" s="196"/>
      <c r="J110" s="197">
        <f>J282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4"/>
      <c r="C111" s="133"/>
      <c r="D111" s="195" t="s">
        <v>141</v>
      </c>
      <c r="E111" s="196"/>
      <c r="F111" s="196"/>
      <c r="G111" s="196"/>
      <c r="H111" s="196"/>
      <c r="I111" s="196"/>
      <c r="J111" s="197">
        <f>J284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4"/>
      <c r="C112" s="133"/>
      <c r="D112" s="195" t="s">
        <v>142</v>
      </c>
      <c r="E112" s="196"/>
      <c r="F112" s="196"/>
      <c r="G112" s="196"/>
      <c r="H112" s="196"/>
      <c r="I112" s="196"/>
      <c r="J112" s="197">
        <f>J293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4"/>
      <c r="C113" s="133"/>
      <c r="D113" s="195" t="s">
        <v>143</v>
      </c>
      <c r="E113" s="196"/>
      <c r="F113" s="196"/>
      <c r="G113" s="196"/>
      <c r="H113" s="196"/>
      <c r="I113" s="196"/>
      <c r="J113" s="197">
        <f>J300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144</v>
      </c>
      <c r="E114" s="196"/>
      <c r="F114" s="196"/>
      <c r="G114" s="196"/>
      <c r="H114" s="196"/>
      <c r="I114" s="196"/>
      <c r="J114" s="197">
        <f>J307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145</v>
      </c>
      <c r="E115" s="196"/>
      <c r="F115" s="196"/>
      <c r="G115" s="196"/>
      <c r="H115" s="196"/>
      <c r="I115" s="196"/>
      <c r="J115" s="197">
        <f>J315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146</v>
      </c>
      <c r="E116" s="196"/>
      <c r="F116" s="196"/>
      <c r="G116" s="196"/>
      <c r="H116" s="196"/>
      <c r="I116" s="196"/>
      <c r="J116" s="197">
        <f>J335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147</v>
      </c>
      <c r="E117" s="196"/>
      <c r="F117" s="196"/>
      <c r="G117" s="196"/>
      <c r="H117" s="196"/>
      <c r="I117" s="196"/>
      <c r="J117" s="197">
        <f>J340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148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3" t="str">
        <f>E7</f>
        <v>Nemocnice Cheb, 2 izolační boxy v oddělení JIP Interna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" customFormat="1" ht="12" customHeight="1">
      <c r="B128" s="21"/>
      <c r="C128" s="32" t="s">
        <v>120</v>
      </c>
      <c r="D128" s="22"/>
      <c r="E128" s="22"/>
      <c r="F128" s="22"/>
      <c r="G128" s="22"/>
      <c r="H128" s="22"/>
      <c r="I128" s="22"/>
      <c r="J128" s="22"/>
      <c r="K128" s="22"/>
      <c r="L128" s="20"/>
    </row>
    <row r="129" s="2" customFormat="1" ht="16.5" customHeight="1">
      <c r="A129" s="38"/>
      <c r="B129" s="39"/>
      <c r="C129" s="40"/>
      <c r="D129" s="40"/>
      <c r="E129" s="183" t="s">
        <v>121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122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E11</f>
        <v>D1_01_1 - Stavební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F14</f>
        <v>Cheb</v>
      </c>
      <c r="G133" s="40"/>
      <c r="H133" s="40"/>
      <c r="I133" s="32" t="s">
        <v>22</v>
      </c>
      <c r="J133" s="79" t="str">
        <f>IF(J14="","",J14)</f>
        <v>16. 2. 2021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5.65" customHeight="1">
      <c r="A135" s="38"/>
      <c r="B135" s="39"/>
      <c r="C135" s="32" t="s">
        <v>24</v>
      </c>
      <c r="D135" s="40"/>
      <c r="E135" s="40"/>
      <c r="F135" s="27" t="str">
        <f>E17</f>
        <v>Karlovarská krajská nemocnice a.s.</v>
      </c>
      <c r="G135" s="40"/>
      <c r="H135" s="40"/>
      <c r="I135" s="32" t="s">
        <v>30</v>
      </c>
      <c r="J135" s="36" t="str">
        <f>E23</f>
        <v>Penta Projekt s.r.o., Mrštíkova 12, Jihlava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28</v>
      </c>
      <c r="D136" s="40"/>
      <c r="E136" s="40"/>
      <c r="F136" s="27" t="str">
        <f>IF(E20="","",E20)</f>
        <v>Vyplň údaj</v>
      </c>
      <c r="G136" s="40"/>
      <c r="H136" s="40"/>
      <c r="I136" s="32" t="s">
        <v>33</v>
      </c>
      <c r="J136" s="36" t="str">
        <f>E26</f>
        <v>Ing. Avuk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99"/>
      <c r="B138" s="200"/>
      <c r="C138" s="201" t="s">
        <v>149</v>
      </c>
      <c r="D138" s="202" t="s">
        <v>61</v>
      </c>
      <c r="E138" s="202" t="s">
        <v>57</v>
      </c>
      <c r="F138" s="202" t="s">
        <v>58</v>
      </c>
      <c r="G138" s="202" t="s">
        <v>150</v>
      </c>
      <c r="H138" s="202" t="s">
        <v>151</v>
      </c>
      <c r="I138" s="202" t="s">
        <v>152</v>
      </c>
      <c r="J138" s="202" t="s">
        <v>126</v>
      </c>
      <c r="K138" s="203" t="s">
        <v>153</v>
      </c>
      <c r="L138" s="204"/>
      <c r="M138" s="100" t="s">
        <v>1</v>
      </c>
      <c r="N138" s="101" t="s">
        <v>40</v>
      </c>
      <c r="O138" s="101" t="s">
        <v>154</v>
      </c>
      <c r="P138" s="101" t="s">
        <v>155</v>
      </c>
      <c r="Q138" s="101" t="s">
        <v>156</v>
      </c>
      <c r="R138" s="101" t="s">
        <v>157</v>
      </c>
      <c r="S138" s="101" t="s">
        <v>158</v>
      </c>
      <c r="T138" s="102" t="s">
        <v>159</v>
      </c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</row>
    <row r="139" s="2" customFormat="1" ht="22.8" customHeight="1">
      <c r="A139" s="38"/>
      <c r="B139" s="39"/>
      <c r="C139" s="107" t="s">
        <v>160</v>
      </c>
      <c r="D139" s="40"/>
      <c r="E139" s="40"/>
      <c r="F139" s="40"/>
      <c r="G139" s="40"/>
      <c r="H139" s="40"/>
      <c r="I139" s="40"/>
      <c r="J139" s="205">
        <f>BK139</f>
        <v>0</v>
      </c>
      <c r="K139" s="40"/>
      <c r="L139" s="44"/>
      <c r="M139" s="103"/>
      <c r="N139" s="206"/>
      <c r="O139" s="104"/>
      <c r="P139" s="207">
        <f>P140+P236</f>
        <v>0</v>
      </c>
      <c r="Q139" s="104"/>
      <c r="R139" s="207">
        <f>R140+R236</f>
        <v>1.5569107500000001</v>
      </c>
      <c r="S139" s="104"/>
      <c r="T139" s="208">
        <f>T140+T236</f>
        <v>4.1079381500000007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75</v>
      </c>
      <c r="AU139" s="17" t="s">
        <v>128</v>
      </c>
      <c r="BK139" s="209">
        <f>BK140+BK236</f>
        <v>0</v>
      </c>
    </row>
    <row r="140" s="12" customFormat="1" ht="25.92" customHeight="1">
      <c r="A140" s="12"/>
      <c r="B140" s="210"/>
      <c r="C140" s="211"/>
      <c r="D140" s="212" t="s">
        <v>75</v>
      </c>
      <c r="E140" s="213" t="s">
        <v>161</v>
      </c>
      <c r="F140" s="213" t="s">
        <v>162</v>
      </c>
      <c r="G140" s="211"/>
      <c r="H140" s="211"/>
      <c r="I140" s="214"/>
      <c r="J140" s="215">
        <f>BK140</f>
        <v>0</v>
      </c>
      <c r="K140" s="211"/>
      <c r="L140" s="216"/>
      <c r="M140" s="217"/>
      <c r="N140" s="218"/>
      <c r="O140" s="218"/>
      <c r="P140" s="219">
        <f>P141+P145+P156</f>
        <v>0</v>
      </c>
      <c r="Q140" s="218"/>
      <c r="R140" s="219">
        <f>R141+R145+R156</f>
        <v>0.5770071</v>
      </c>
      <c r="S140" s="218"/>
      <c r="T140" s="220">
        <f>T141+T145+T156</f>
        <v>3.8791281500000006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76</v>
      </c>
      <c r="AY140" s="221" t="s">
        <v>163</v>
      </c>
      <c r="BK140" s="223">
        <f>BK141+BK145+BK156</f>
        <v>0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164</v>
      </c>
      <c r="F141" s="224" t="s">
        <v>165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SUM(P142:P144)</f>
        <v>0</v>
      </c>
      <c r="Q141" s="218"/>
      <c r="R141" s="219">
        <f>SUM(R142:R144)</f>
        <v>0.2035275</v>
      </c>
      <c r="S141" s="218"/>
      <c r="T141" s="220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75</v>
      </c>
      <c r="AU141" s="222" t="s">
        <v>83</v>
      </c>
      <c r="AY141" s="221" t="s">
        <v>163</v>
      </c>
      <c r="BK141" s="223">
        <f>SUM(BK142:BK144)</f>
        <v>0</v>
      </c>
    </row>
    <row r="142" s="2" customFormat="1">
      <c r="A142" s="38"/>
      <c r="B142" s="39"/>
      <c r="C142" s="226" t="s">
        <v>83</v>
      </c>
      <c r="D142" s="226" t="s">
        <v>166</v>
      </c>
      <c r="E142" s="227" t="s">
        <v>167</v>
      </c>
      <c r="F142" s="228" t="s">
        <v>168</v>
      </c>
      <c r="G142" s="229" t="s">
        <v>169</v>
      </c>
      <c r="H142" s="230">
        <v>1.6499999999999999</v>
      </c>
      <c r="I142" s="231"/>
      <c r="J142" s="232">
        <f>ROUND(I142*H142,2)</f>
        <v>0</v>
      </c>
      <c r="K142" s="228" t="s">
        <v>170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0.12335</v>
      </c>
      <c r="R142" s="235">
        <f>Q142*H142</f>
        <v>0.2035275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172</v>
      </c>
    </row>
    <row r="143" s="13" customFormat="1">
      <c r="A143" s="13"/>
      <c r="B143" s="239"/>
      <c r="C143" s="240"/>
      <c r="D143" s="241" t="s">
        <v>173</v>
      </c>
      <c r="E143" s="242" t="s">
        <v>1</v>
      </c>
      <c r="F143" s="243" t="s">
        <v>174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173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163</v>
      </c>
    </row>
    <row r="144" s="14" customFormat="1">
      <c r="A144" s="14"/>
      <c r="B144" s="250"/>
      <c r="C144" s="251"/>
      <c r="D144" s="241" t="s">
        <v>173</v>
      </c>
      <c r="E144" s="252" t="s">
        <v>1</v>
      </c>
      <c r="F144" s="253" t="s">
        <v>175</v>
      </c>
      <c r="G144" s="251"/>
      <c r="H144" s="254">
        <v>1.6499999999999999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173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163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176</v>
      </c>
      <c r="F145" s="224" t="s">
        <v>177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SUM(P146:P155)</f>
        <v>0</v>
      </c>
      <c r="Q145" s="218"/>
      <c r="R145" s="219">
        <f>SUM(R146:R155)</f>
        <v>0.2732</v>
      </c>
      <c r="S145" s="218"/>
      <c r="T145" s="220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83</v>
      </c>
      <c r="AT145" s="222" t="s">
        <v>75</v>
      </c>
      <c r="AU145" s="222" t="s">
        <v>83</v>
      </c>
      <c r="AY145" s="221" t="s">
        <v>163</v>
      </c>
      <c r="BK145" s="223">
        <f>SUM(BK146:BK155)</f>
        <v>0</v>
      </c>
    </row>
    <row r="146" s="2" customFormat="1">
      <c r="A146" s="38"/>
      <c r="B146" s="39"/>
      <c r="C146" s="226" t="s">
        <v>85</v>
      </c>
      <c r="D146" s="226" t="s">
        <v>166</v>
      </c>
      <c r="E146" s="227" t="s">
        <v>178</v>
      </c>
      <c r="F146" s="228" t="s">
        <v>179</v>
      </c>
      <c r="G146" s="229" t="s">
        <v>180</v>
      </c>
      <c r="H146" s="230">
        <v>1</v>
      </c>
      <c r="I146" s="231"/>
      <c r="J146" s="232">
        <f>ROUND(I146*H146,2)</f>
        <v>0</v>
      </c>
      <c r="K146" s="228" t="s">
        <v>170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0.14360000000000001</v>
      </c>
      <c r="R146" s="235">
        <f>Q146*H146</f>
        <v>0.14360000000000001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171</v>
      </c>
      <c r="AT146" s="237" t="s">
        <v>166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171</v>
      </c>
      <c r="BM146" s="237" t="s">
        <v>181</v>
      </c>
    </row>
    <row r="147" s="13" customFormat="1">
      <c r="A147" s="13"/>
      <c r="B147" s="239"/>
      <c r="C147" s="240"/>
      <c r="D147" s="241" t="s">
        <v>173</v>
      </c>
      <c r="E147" s="242" t="s">
        <v>1</v>
      </c>
      <c r="F147" s="243" t="s">
        <v>174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173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163</v>
      </c>
    </row>
    <row r="148" s="14" customFormat="1">
      <c r="A148" s="14"/>
      <c r="B148" s="250"/>
      <c r="C148" s="251"/>
      <c r="D148" s="241" t="s">
        <v>173</v>
      </c>
      <c r="E148" s="252" t="s">
        <v>1</v>
      </c>
      <c r="F148" s="253" t="s">
        <v>83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173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163</v>
      </c>
    </row>
    <row r="149" s="2" customFormat="1" ht="21.75" customHeight="1">
      <c r="A149" s="38"/>
      <c r="B149" s="39"/>
      <c r="C149" s="226" t="s">
        <v>164</v>
      </c>
      <c r="D149" s="226" t="s">
        <v>166</v>
      </c>
      <c r="E149" s="227" t="s">
        <v>182</v>
      </c>
      <c r="F149" s="228" t="s">
        <v>183</v>
      </c>
      <c r="G149" s="229" t="s">
        <v>169</v>
      </c>
      <c r="H149" s="230">
        <v>3.2400000000000002</v>
      </c>
      <c r="I149" s="231"/>
      <c r="J149" s="232">
        <f>ROUND(I149*H149,2)</f>
        <v>0</v>
      </c>
      <c r="K149" s="228" t="s">
        <v>170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0.040000000000000001</v>
      </c>
      <c r="R149" s="235">
        <f>Q149*H149</f>
        <v>0.12960000000000002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184</v>
      </c>
    </row>
    <row r="150" s="13" customFormat="1">
      <c r="A150" s="13"/>
      <c r="B150" s="239"/>
      <c r="C150" s="240"/>
      <c r="D150" s="241" t="s">
        <v>173</v>
      </c>
      <c r="E150" s="242" t="s">
        <v>1</v>
      </c>
      <c r="F150" s="243" t="s">
        <v>185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173</v>
      </c>
      <c r="AU150" s="249" t="s">
        <v>85</v>
      </c>
      <c r="AV150" s="13" t="s">
        <v>83</v>
      </c>
      <c r="AW150" s="13" t="s">
        <v>32</v>
      </c>
      <c r="AX150" s="13" t="s">
        <v>76</v>
      </c>
      <c r="AY150" s="249" t="s">
        <v>163</v>
      </c>
    </row>
    <row r="151" s="14" customFormat="1">
      <c r="A151" s="14"/>
      <c r="B151" s="250"/>
      <c r="C151" s="251"/>
      <c r="D151" s="241" t="s">
        <v>173</v>
      </c>
      <c r="E151" s="252" t="s">
        <v>1</v>
      </c>
      <c r="F151" s="253" t="s">
        <v>186</v>
      </c>
      <c r="G151" s="251"/>
      <c r="H151" s="254">
        <v>0.41999999999999998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173</v>
      </c>
      <c r="AU151" s="260" t="s">
        <v>85</v>
      </c>
      <c r="AV151" s="14" t="s">
        <v>85</v>
      </c>
      <c r="AW151" s="14" t="s">
        <v>32</v>
      </c>
      <c r="AX151" s="14" t="s">
        <v>76</v>
      </c>
      <c r="AY151" s="260" t="s">
        <v>163</v>
      </c>
    </row>
    <row r="152" s="13" customFormat="1">
      <c r="A152" s="13"/>
      <c r="B152" s="239"/>
      <c r="C152" s="240"/>
      <c r="D152" s="241" t="s">
        <v>173</v>
      </c>
      <c r="E152" s="242" t="s">
        <v>1</v>
      </c>
      <c r="F152" s="243" t="s">
        <v>185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173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163</v>
      </c>
    </row>
    <row r="153" s="14" customFormat="1">
      <c r="A153" s="14"/>
      <c r="B153" s="250"/>
      <c r="C153" s="251"/>
      <c r="D153" s="241" t="s">
        <v>173</v>
      </c>
      <c r="E153" s="252" t="s">
        <v>1</v>
      </c>
      <c r="F153" s="253" t="s">
        <v>186</v>
      </c>
      <c r="G153" s="251"/>
      <c r="H153" s="254">
        <v>0.41999999999999998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173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163</v>
      </c>
    </row>
    <row r="154" s="13" customFormat="1">
      <c r="A154" s="13"/>
      <c r="B154" s="239"/>
      <c r="C154" s="240"/>
      <c r="D154" s="241" t="s">
        <v>173</v>
      </c>
      <c r="E154" s="242" t="s">
        <v>1</v>
      </c>
      <c r="F154" s="243" t="s">
        <v>187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173</v>
      </c>
      <c r="AU154" s="249" t="s">
        <v>85</v>
      </c>
      <c r="AV154" s="13" t="s">
        <v>83</v>
      </c>
      <c r="AW154" s="13" t="s">
        <v>32</v>
      </c>
      <c r="AX154" s="13" t="s">
        <v>76</v>
      </c>
      <c r="AY154" s="249" t="s">
        <v>163</v>
      </c>
    </row>
    <row r="155" s="14" customFormat="1">
      <c r="A155" s="14"/>
      <c r="B155" s="250"/>
      <c r="C155" s="251"/>
      <c r="D155" s="241" t="s">
        <v>173</v>
      </c>
      <c r="E155" s="252" t="s">
        <v>1</v>
      </c>
      <c r="F155" s="253" t="s">
        <v>188</v>
      </c>
      <c r="G155" s="251"/>
      <c r="H155" s="254">
        <v>2.3999999999999999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173</v>
      </c>
      <c r="AU155" s="260" t="s">
        <v>85</v>
      </c>
      <c r="AV155" s="14" t="s">
        <v>85</v>
      </c>
      <c r="AW155" s="14" t="s">
        <v>32</v>
      </c>
      <c r="AX155" s="14" t="s">
        <v>76</v>
      </c>
      <c r="AY155" s="260" t="s">
        <v>163</v>
      </c>
    </row>
    <row r="156" s="12" customFormat="1" ht="22.8" customHeight="1">
      <c r="A156" s="12"/>
      <c r="B156" s="210"/>
      <c r="C156" s="211"/>
      <c r="D156" s="212" t="s">
        <v>75</v>
      </c>
      <c r="E156" s="224" t="s">
        <v>189</v>
      </c>
      <c r="F156" s="224" t="s">
        <v>190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P157+P160+P163+P229</f>
        <v>0</v>
      </c>
      <c r="Q156" s="218"/>
      <c r="R156" s="219">
        <f>R157+R160+R163+R229</f>
        <v>0.1002796</v>
      </c>
      <c r="S156" s="218"/>
      <c r="T156" s="220">
        <f>T157+T160+T163+T229</f>
        <v>3.8791281500000006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75</v>
      </c>
      <c r="AU156" s="222" t="s">
        <v>83</v>
      </c>
      <c r="AY156" s="221" t="s">
        <v>163</v>
      </c>
      <c r="BK156" s="223">
        <f>BK157+BK160+BK163+BK229</f>
        <v>0</v>
      </c>
    </row>
    <row r="157" s="12" customFormat="1" ht="20.88" customHeight="1">
      <c r="A157" s="12"/>
      <c r="B157" s="210"/>
      <c r="C157" s="211"/>
      <c r="D157" s="212" t="s">
        <v>75</v>
      </c>
      <c r="E157" s="224" t="s">
        <v>191</v>
      </c>
      <c r="F157" s="224" t="s">
        <v>192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SUM(P158:P159)</f>
        <v>0</v>
      </c>
      <c r="Q157" s="218"/>
      <c r="R157" s="219">
        <f>SUM(R158:R159)</f>
        <v>0.046200000000000005</v>
      </c>
      <c r="S157" s="218"/>
      <c r="T157" s="22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83</v>
      </c>
      <c r="AT157" s="222" t="s">
        <v>75</v>
      </c>
      <c r="AU157" s="222" t="s">
        <v>85</v>
      </c>
      <c r="AY157" s="221" t="s">
        <v>163</v>
      </c>
      <c r="BK157" s="223">
        <f>SUM(BK158:BK159)</f>
        <v>0</v>
      </c>
    </row>
    <row r="158" s="2" customFormat="1" ht="33" customHeight="1">
      <c r="A158" s="38"/>
      <c r="B158" s="39"/>
      <c r="C158" s="226" t="s">
        <v>171</v>
      </c>
      <c r="D158" s="226" t="s">
        <v>166</v>
      </c>
      <c r="E158" s="227" t="s">
        <v>193</v>
      </c>
      <c r="F158" s="228" t="s">
        <v>194</v>
      </c>
      <c r="G158" s="229" t="s">
        <v>169</v>
      </c>
      <c r="H158" s="230">
        <v>220</v>
      </c>
      <c r="I158" s="231"/>
      <c r="J158" s="232">
        <f>ROUND(I158*H158,2)</f>
        <v>0</v>
      </c>
      <c r="K158" s="228" t="s">
        <v>170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0.00021000000000000001</v>
      </c>
      <c r="R158" s="235">
        <f>Q158*H158</f>
        <v>0.046200000000000005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171</v>
      </c>
      <c r="AT158" s="237" t="s">
        <v>166</v>
      </c>
      <c r="AU158" s="237" t="s">
        <v>164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171</v>
      </c>
      <c r="BM158" s="237" t="s">
        <v>195</v>
      </c>
    </row>
    <row r="159" s="14" customFormat="1">
      <c r="A159" s="14"/>
      <c r="B159" s="250"/>
      <c r="C159" s="251"/>
      <c r="D159" s="241" t="s">
        <v>173</v>
      </c>
      <c r="E159" s="252" t="s">
        <v>1</v>
      </c>
      <c r="F159" s="253" t="s">
        <v>196</v>
      </c>
      <c r="G159" s="251"/>
      <c r="H159" s="254">
        <v>220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173</v>
      </c>
      <c r="AU159" s="260" t="s">
        <v>164</v>
      </c>
      <c r="AV159" s="14" t="s">
        <v>85</v>
      </c>
      <c r="AW159" s="14" t="s">
        <v>32</v>
      </c>
      <c r="AX159" s="14" t="s">
        <v>76</v>
      </c>
      <c r="AY159" s="260" t="s">
        <v>163</v>
      </c>
    </row>
    <row r="160" s="12" customFormat="1" ht="20.88" customHeight="1">
      <c r="A160" s="12"/>
      <c r="B160" s="210"/>
      <c r="C160" s="211"/>
      <c r="D160" s="212" t="s">
        <v>75</v>
      </c>
      <c r="E160" s="224" t="s">
        <v>197</v>
      </c>
      <c r="F160" s="224" t="s">
        <v>198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SUM(P161:P162)</f>
        <v>0</v>
      </c>
      <c r="Q160" s="218"/>
      <c r="R160" s="219">
        <f>SUM(R161:R162)</f>
        <v>0.013708000000000001</v>
      </c>
      <c r="S160" s="218"/>
      <c r="T160" s="220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83</v>
      </c>
      <c r="AT160" s="222" t="s">
        <v>75</v>
      </c>
      <c r="AU160" s="222" t="s">
        <v>85</v>
      </c>
      <c r="AY160" s="221" t="s">
        <v>163</v>
      </c>
      <c r="BK160" s="223">
        <f>SUM(BK161:BK162)</f>
        <v>0</v>
      </c>
    </row>
    <row r="161" s="2" customFormat="1">
      <c r="A161" s="38"/>
      <c r="B161" s="39"/>
      <c r="C161" s="226" t="s">
        <v>199</v>
      </c>
      <c r="D161" s="226" t="s">
        <v>166</v>
      </c>
      <c r="E161" s="227" t="s">
        <v>200</v>
      </c>
      <c r="F161" s="228" t="s">
        <v>201</v>
      </c>
      <c r="G161" s="229" t="s">
        <v>169</v>
      </c>
      <c r="H161" s="230">
        <v>342.69999999999999</v>
      </c>
      <c r="I161" s="231"/>
      <c r="J161" s="232">
        <f>ROUND(I161*H161,2)</f>
        <v>0</v>
      </c>
      <c r="K161" s="228" t="s">
        <v>170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4.0000000000000003E-05</v>
      </c>
      <c r="R161" s="235">
        <f>Q161*H161</f>
        <v>0.013708000000000001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171</v>
      </c>
      <c r="AT161" s="237" t="s">
        <v>166</v>
      </c>
      <c r="AU161" s="237" t="s">
        <v>164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171</v>
      </c>
      <c r="BM161" s="237" t="s">
        <v>202</v>
      </c>
    </row>
    <row r="162" s="14" customFormat="1">
      <c r="A162" s="14"/>
      <c r="B162" s="250"/>
      <c r="C162" s="251"/>
      <c r="D162" s="241" t="s">
        <v>173</v>
      </c>
      <c r="E162" s="252" t="s">
        <v>1</v>
      </c>
      <c r="F162" s="253" t="s">
        <v>203</v>
      </c>
      <c r="G162" s="251"/>
      <c r="H162" s="254">
        <v>342.69999999999999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173</v>
      </c>
      <c r="AU162" s="260" t="s">
        <v>164</v>
      </c>
      <c r="AV162" s="14" t="s">
        <v>85</v>
      </c>
      <c r="AW162" s="14" t="s">
        <v>32</v>
      </c>
      <c r="AX162" s="14" t="s">
        <v>76</v>
      </c>
      <c r="AY162" s="260" t="s">
        <v>163</v>
      </c>
    </row>
    <row r="163" s="12" customFormat="1" ht="20.88" customHeight="1">
      <c r="A163" s="12"/>
      <c r="B163" s="210"/>
      <c r="C163" s="211"/>
      <c r="D163" s="212" t="s">
        <v>75</v>
      </c>
      <c r="E163" s="224" t="s">
        <v>204</v>
      </c>
      <c r="F163" s="224" t="s">
        <v>205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SUM(P164:P228)</f>
        <v>0</v>
      </c>
      <c r="Q163" s="218"/>
      <c r="R163" s="219">
        <f>SUM(R164:R228)</f>
        <v>0.040371600000000001</v>
      </c>
      <c r="S163" s="218"/>
      <c r="T163" s="220">
        <f>SUM(T164:T228)</f>
        <v>3.8791281500000006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83</v>
      </c>
      <c r="AT163" s="222" t="s">
        <v>75</v>
      </c>
      <c r="AU163" s="222" t="s">
        <v>85</v>
      </c>
      <c r="AY163" s="221" t="s">
        <v>163</v>
      </c>
      <c r="BK163" s="223">
        <f>SUM(BK164:BK228)</f>
        <v>0</v>
      </c>
    </row>
    <row r="164" s="2" customFormat="1">
      <c r="A164" s="38"/>
      <c r="B164" s="39"/>
      <c r="C164" s="226" t="s">
        <v>176</v>
      </c>
      <c r="D164" s="226" t="s">
        <v>166</v>
      </c>
      <c r="E164" s="227" t="s">
        <v>206</v>
      </c>
      <c r="F164" s="228" t="s">
        <v>207</v>
      </c>
      <c r="G164" s="229" t="s">
        <v>169</v>
      </c>
      <c r="H164" s="230">
        <v>5.1239999999999997</v>
      </c>
      <c r="I164" s="231"/>
      <c r="J164" s="232">
        <f>ROUND(I164*H164,2)</f>
        <v>0</v>
      </c>
      <c r="K164" s="228" t="s">
        <v>170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0.05638</v>
      </c>
      <c r="T164" s="236">
        <f>S164*H164</f>
        <v>0.28889112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208</v>
      </c>
      <c r="AT164" s="237" t="s">
        <v>166</v>
      </c>
      <c r="AU164" s="237" t="s">
        <v>164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208</v>
      </c>
      <c r="BM164" s="237" t="s">
        <v>209</v>
      </c>
    </row>
    <row r="165" s="13" customFormat="1">
      <c r="A165" s="13"/>
      <c r="B165" s="239"/>
      <c r="C165" s="240"/>
      <c r="D165" s="241" t="s">
        <v>173</v>
      </c>
      <c r="E165" s="242" t="s">
        <v>1</v>
      </c>
      <c r="F165" s="243" t="s">
        <v>210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173</v>
      </c>
      <c r="AU165" s="249" t="s">
        <v>164</v>
      </c>
      <c r="AV165" s="13" t="s">
        <v>83</v>
      </c>
      <c r="AW165" s="13" t="s">
        <v>32</v>
      </c>
      <c r="AX165" s="13" t="s">
        <v>76</v>
      </c>
      <c r="AY165" s="249" t="s">
        <v>163</v>
      </c>
    </row>
    <row r="166" s="14" customFormat="1">
      <c r="A166" s="14"/>
      <c r="B166" s="250"/>
      <c r="C166" s="251"/>
      <c r="D166" s="241" t="s">
        <v>173</v>
      </c>
      <c r="E166" s="252" t="s">
        <v>1</v>
      </c>
      <c r="F166" s="253" t="s">
        <v>211</v>
      </c>
      <c r="G166" s="251"/>
      <c r="H166" s="254">
        <v>5.1239999999999997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173</v>
      </c>
      <c r="AU166" s="260" t="s">
        <v>164</v>
      </c>
      <c r="AV166" s="14" t="s">
        <v>85</v>
      </c>
      <c r="AW166" s="14" t="s">
        <v>32</v>
      </c>
      <c r="AX166" s="14" t="s">
        <v>76</v>
      </c>
      <c r="AY166" s="260" t="s">
        <v>163</v>
      </c>
    </row>
    <row r="167" s="2" customFormat="1">
      <c r="A167" s="38"/>
      <c r="B167" s="39"/>
      <c r="C167" s="226" t="s">
        <v>212</v>
      </c>
      <c r="D167" s="226" t="s">
        <v>166</v>
      </c>
      <c r="E167" s="227" t="s">
        <v>213</v>
      </c>
      <c r="F167" s="228" t="s">
        <v>214</v>
      </c>
      <c r="G167" s="229" t="s">
        <v>169</v>
      </c>
      <c r="H167" s="230">
        <v>0.74299999999999999</v>
      </c>
      <c r="I167" s="231"/>
      <c r="J167" s="232">
        <f>ROUND(I167*H167,2)</f>
        <v>0</v>
      </c>
      <c r="K167" s="228" t="s">
        <v>170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0.01721</v>
      </c>
      <c r="T167" s="236">
        <f>S167*H167</f>
        <v>0.01278703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208</v>
      </c>
      <c r="AT167" s="237" t="s">
        <v>166</v>
      </c>
      <c r="AU167" s="237" t="s">
        <v>164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208</v>
      </c>
      <c r="BM167" s="237" t="s">
        <v>215</v>
      </c>
    </row>
    <row r="168" s="14" customFormat="1">
      <c r="A168" s="14"/>
      <c r="B168" s="250"/>
      <c r="C168" s="251"/>
      <c r="D168" s="241" t="s">
        <v>173</v>
      </c>
      <c r="E168" s="252" t="s">
        <v>1</v>
      </c>
      <c r="F168" s="253" t="s">
        <v>216</v>
      </c>
      <c r="G168" s="251"/>
      <c r="H168" s="254">
        <v>0.74299999999999999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173</v>
      </c>
      <c r="AU168" s="260" t="s">
        <v>164</v>
      </c>
      <c r="AV168" s="14" t="s">
        <v>85</v>
      </c>
      <c r="AW168" s="14" t="s">
        <v>32</v>
      </c>
      <c r="AX168" s="14" t="s">
        <v>76</v>
      </c>
      <c r="AY168" s="260" t="s">
        <v>163</v>
      </c>
    </row>
    <row r="169" s="2" customFormat="1">
      <c r="A169" s="38"/>
      <c r="B169" s="39"/>
      <c r="C169" s="226" t="s">
        <v>217</v>
      </c>
      <c r="D169" s="226" t="s">
        <v>166</v>
      </c>
      <c r="E169" s="227" t="s">
        <v>218</v>
      </c>
      <c r="F169" s="228" t="s">
        <v>219</v>
      </c>
      <c r="G169" s="229" t="s">
        <v>169</v>
      </c>
      <c r="H169" s="230">
        <v>81.5</v>
      </c>
      <c r="I169" s="231"/>
      <c r="J169" s="232">
        <f>ROUND(I169*H169,2)</f>
        <v>0</v>
      </c>
      <c r="K169" s="228" t="s">
        <v>170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0.0020999999999999999</v>
      </c>
      <c r="T169" s="236">
        <f>S169*H169</f>
        <v>0.17115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208</v>
      </c>
      <c r="AT169" s="237" t="s">
        <v>166</v>
      </c>
      <c r="AU169" s="237" t="s">
        <v>164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208</v>
      </c>
      <c r="BM169" s="237" t="s">
        <v>220</v>
      </c>
    </row>
    <row r="170" s="14" customFormat="1">
      <c r="A170" s="14"/>
      <c r="B170" s="250"/>
      <c r="C170" s="251"/>
      <c r="D170" s="241" t="s">
        <v>173</v>
      </c>
      <c r="E170" s="252" t="s">
        <v>1</v>
      </c>
      <c r="F170" s="253" t="s">
        <v>221</v>
      </c>
      <c r="G170" s="251"/>
      <c r="H170" s="254">
        <v>61.700000000000003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173</v>
      </c>
      <c r="AU170" s="260" t="s">
        <v>164</v>
      </c>
      <c r="AV170" s="14" t="s">
        <v>85</v>
      </c>
      <c r="AW170" s="14" t="s">
        <v>32</v>
      </c>
      <c r="AX170" s="14" t="s">
        <v>76</v>
      </c>
      <c r="AY170" s="260" t="s">
        <v>163</v>
      </c>
    </row>
    <row r="171" s="14" customFormat="1">
      <c r="A171" s="14"/>
      <c r="B171" s="250"/>
      <c r="C171" s="251"/>
      <c r="D171" s="241" t="s">
        <v>173</v>
      </c>
      <c r="E171" s="252" t="s">
        <v>1</v>
      </c>
      <c r="F171" s="253" t="s">
        <v>222</v>
      </c>
      <c r="G171" s="251"/>
      <c r="H171" s="254">
        <v>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173</v>
      </c>
      <c r="AU171" s="260" t="s">
        <v>164</v>
      </c>
      <c r="AV171" s="14" t="s">
        <v>85</v>
      </c>
      <c r="AW171" s="14" t="s">
        <v>32</v>
      </c>
      <c r="AX171" s="14" t="s">
        <v>76</v>
      </c>
      <c r="AY171" s="260" t="s">
        <v>163</v>
      </c>
    </row>
    <row r="172" s="14" customFormat="1">
      <c r="A172" s="14"/>
      <c r="B172" s="250"/>
      <c r="C172" s="251"/>
      <c r="D172" s="241" t="s">
        <v>173</v>
      </c>
      <c r="E172" s="252" t="s">
        <v>1</v>
      </c>
      <c r="F172" s="253" t="s">
        <v>223</v>
      </c>
      <c r="G172" s="251"/>
      <c r="H172" s="254">
        <v>10.800000000000001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173</v>
      </c>
      <c r="AU172" s="260" t="s">
        <v>164</v>
      </c>
      <c r="AV172" s="14" t="s">
        <v>85</v>
      </c>
      <c r="AW172" s="14" t="s">
        <v>32</v>
      </c>
      <c r="AX172" s="14" t="s">
        <v>76</v>
      </c>
      <c r="AY172" s="260" t="s">
        <v>163</v>
      </c>
    </row>
    <row r="173" s="2" customFormat="1">
      <c r="A173" s="38"/>
      <c r="B173" s="39"/>
      <c r="C173" s="226" t="s">
        <v>189</v>
      </c>
      <c r="D173" s="226" t="s">
        <v>166</v>
      </c>
      <c r="E173" s="227" t="s">
        <v>224</v>
      </c>
      <c r="F173" s="228" t="s">
        <v>225</v>
      </c>
      <c r="G173" s="229" t="s">
        <v>169</v>
      </c>
      <c r="H173" s="230">
        <v>25.300000000000001</v>
      </c>
      <c r="I173" s="231"/>
      <c r="J173" s="232">
        <f>ROUND(I173*H173,2)</f>
        <v>0</v>
      </c>
      <c r="K173" s="228" t="s">
        <v>170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0.0020999999999999999</v>
      </c>
      <c r="T173" s="236">
        <f>S173*H173</f>
        <v>0.053129999999999997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208</v>
      </c>
      <c r="AT173" s="237" t="s">
        <v>166</v>
      </c>
      <c r="AU173" s="237" t="s">
        <v>164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208</v>
      </c>
      <c r="BM173" s="237" t="s">
        <v>226</v>
      </c>
    </row>
    <row r="174" s="14" customFormat="1">
      <c r="A174" s="14"/>
      <c r="B174" s="250"/>
      <c r="C174" s="251"/>
      <c r="D174" s="241" t="s">
        <v>173</v>
      </c>
      <c r="E174" s="252" t="s">
        <v>1</v>
      </c>
      <c r="F174" s="253" t="s">
        <v>227</v>
      </c>
      <c r="G174" s="251"/>
      <c r="H174" s="254">
        <v>6.5999999999999996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173</v>
      </c>
      <c r="AU174" s="260" t="s">
        <v>164</v>
      </c>
      <c r="AV174" s="14" t="s">
        <v>85</v>
      </c>
      <c r="AW174" s="14" t="s">
        <v>32</v>
      </c>
      <c r="AX174" s="14" t="s">
        <v>76</v>
      </c>
      <c r="AY174" s="260" t="s">
        <v>163</v>
      </c>
    </row>
    <row r="175" s="14" customFormat="1">
      <c r="A175" s="14"/>
      <c r="B175" s="250"/>
      <c r="C175" s="251"/>
      <c r="D175" s="241" t="s">
        <v>173</v>
      </c>
      <c r="E175" s="252" t="s">
        <v>1</v>
      </c>
      <c r="F175" s="253" t="s">
        <v>228</v>
      </c>
      <c r="G175" s="251"/>
      <c r="H175" s="254">
        <v>5.4000000000000004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173</v>
      </c>
      <c r="AU175" s="260" t="s">
        <v>164</v>
      </c>
      <c r="AV175" s="14" t="s">
        <v>85</v>
      </c>
      <c r="AW175" s="14" t="s">
        <v>32</v>
      </c>
      <c r="AX175" s="14" t="s">
        <v>76</v>
      </c>
      <c r="AY175" s="260" t="s">
        <v>163</v>
      </c>
    </row>
    <row r="176" s="14" customFormat="1">
      <c r="A176" s="14"/>
      <c r="B176" s="250"/>
      <c r="C176" s="251"/>
      <c r="D176" s="241" t="s">
        <v>173</v>
      </c>
      <c r="E176" s="252" t="s">
        <v>1</v>
      </c>
      <c r="F176" s="253" t="s">
        <v>229</v>
      </c>
      <c r="G176" s="251"/>
      <c r="H176" s="254">
        <v>7.2999999999999998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173</v>
      </c>
      <c r="AU176" s="260" t="s">
        <v>164</v>
      </c>
      <c r="AV176" s="14" t="s">
        <v>85</v>
      </c>
      <c r="AW176" s="14" t="s">
        <v>32</v>
      </c>
      <c r="AX176" s="14" t="s">
        <v>76</v>
      </c>
      <c r="AY176" s="260" t="s">
        <v>163</v>
      </c>
    </row>
    <row r="177" s="14" customFormat="1">
      <c r="A177" s="14"/>
      <c r="B177" s="250"/>
      <c r="C177" s="251"/>
      <c r="D177" s="241" t="s">
        <v>173</v>
      </c>
      <c r="E177" s="252" t="s">
        <v>1</v>
      </c>
      <c r="F177" s="253" t="s">
        <v>230</v>
      </c>
      <c r="G177" s="251"/>
      <c r="H177" s="254">
        <v>6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173</v>
      </c>
      <c r="AU177" s="260" t="s">
        <v>164</v>
      </c>
      <c r="AV177" s="14" t="s">
        <v>85</v>
      </c>
      <c r="AW177" s="14" t="s">
        <v>32</v>
      </c>
      <c r="AX177" s="14" t="s">
        <v>76</v>
      </c>
      <c r="AY177" s="260" t="s">
        <v>163</v>
      </c>
    </row>
    <row r="178" s="2" customFormat="1">
      <c r="A178" s="38"/>
      <c r="B178" s="39"/>
      <c r="C178" s="226" t="s">
        <v>231</v>
      </c>
      <c r="D178" s="226" t="s">
        <v>166</v>
      </c>
      <c r="E178" s="227" t="s">
        <v>232</v>
      </c>
      <c r="F178" s="228" t="s">
        <v>233</v>
      </c>
      <c r="G178" s="229" t="s">
        <v>169</v>
      </c>
      <c r="H178" s="230">
        <v>106.8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0.0020999999999999999</v>
      </c>
      <c r="T178" s="236">
        <f>S178*H178</f>
        <v>0.22427999999999998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208</v>
      </c>
      <c r="AT178" s="237" t="s">
        <v>166</v>
      </c>
      <c r="AU178" s="237" t="s">
        <v>164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208</v>
      </c>
      <c r="BM178" s="237" t="s">
        <v>234</v>
      </c>
    </row>
    <row r="179" s="2" customFormat="1">
      <c r="A179" s="38"/>
      <c r="B179" s="39"/>
      <c r="C179" s="226" t="s">
        <v>235</v>
      </c>
      <c r="D179" s="226" t="s">
        <v>166</v>
      </c>
      <c r="E179" s="227" t="s">
        <v>236</v>
      </c>
      <c r="F179" s="228" t="s">
        <v>237</v>
      </c>
      <c r="G179" s="229" t="s">
        <v>180</v>
      </c>
      <c r="H179" s="230">
        <v>8</v>
      </c>
      <c r="I179" s="231"/>
      <c r="J179" s="232">
        <f>ROUND(I179*H179,2)</f>
        <v>0</v>
      </c>
      <c r="K179" s="228" t="s">
        <v>170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0.088099999999999998</v>
      </c>
      <c r="T179" s="236">
        <f>S179*H179</f>
        <v>0.70479999999999998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208</v>
      </c>
      <c r="AT179" s="237" t="s">
        <v>166</v>
      </c>
      <c r="AU179" s="237" t="s">
        <v>164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208</v>
      </c>
      <c r="BM179" s="237" t="s">
        <v>238</v>
      </c>
    </row>
    <row r="180" s="13" customFormat="1">
      <c r="A180" s="13"/>
      <c r="B180" s="239"/>
      <c r="C180" s="240"/>
      <c r="D180" s="241" t="s">
        <v>173</v>
      </c>
      <c r="E180" s="242" t="s">
        <v>1</v>
      </c>
      <c r="F180" s="243" t="s">
        <v>210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173</v>
      </c>
      <c r="AU180" s="249" t="s">
        <v>164</v>
      </c>
      <c r="AV180" s="13" t="s">
        <v>83</v>
      </c>
      <c r="AW180" s="13" t="s">
        <v>32</v>
      </c>
      <c r="AX180" s="13" t="s">
        <v>76</v>
      </c>
      <c r="AY180" s="249" t="s">
        <v>163</v>
      </c>
    </row>
    <row r="181" s="14" customFormat="1">
      <c r="A181" s="14"/>
      <c r="B181" s="250"/>
      <c r="C181" s="251"/>
      <c r="D181" s="241" t="s">
        <v>173</v>
      </c>
      <c r="E181" s="252" t="s">
        <v>1</v>
      </c>
      <c r="F181" s="253" t="s">
        <v>217</v>
      </c>
      <c r="G181" s="251"/>
      <c r="H181" s="254">
        <v>8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173</v>
      </c>
      <c r="AU181" s="260" t="s">
        <v>164</v>
      </c>
      <c r="AV181" s="14" t="s">
        <v>85</v>
      </c>
      <c r="AW181" s="14" t="s">
        <v>32</v>
      </c>
      <c r="AX181" s="14" t="s">
        <v>76</v>
      </c>
      <c r="AY181" s="260" t="s">
        <v>163</v>
      </c>
    </row>
    <row r="182" s="2" customFormat="1">
      <c r="A182" s="38"/>
      <c r="B182" s="39"/>
      <c r="C182" s="226" t="s">
        <v>239</v>
      </c>
      <c r="D182" s="226" t="s">
        <v>166</v>
      </c>
      <c r="E182" s="227" t="s">
        <v>240</v>
      </c>
      <c r="F182" s="228" t="s">
        <v>241</v>
      </c>
      <c r="G182" s="229" t="s">
        <v>180</v>
      </c>
      <c r="H182" s="230">
        <v>1</v>
      </c>
      <c r="I182" s="231"/>
      <c r="J182" s="232">
        <f>ROUND(I182*H182,2)</f>
        <v>0</v>
      </c>
      <c r="K182" s="228" t="s">
        <v>170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0.073999999999999996</v>
      </c>
      <c r="T182" s="236">
        <f>S182*H182</f>
        <v>0.073999999999999996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208</v>
      </c>
      <c r="AT182" s="237" t="s">
        <v>166</v>
      </c>
      <c r="AU182" s="237" t="s">
        <v>164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208</v>
      </c>
      <c r="BM182" s="237" t="s">
        <v>242</v>
      </c>
    </row>
    <row r="183" s="13" customFormat="1">
      <c r="A183" s="13"/>
      <c r="B183" s="239"/>
      <c r="C183" s="240"/>
      <c r="D183" s="241" t="s">
        <v>173</v>
      </c>
      <c r="E183" s="242" t="s">
        <v>1</v>
      </c>
      <c r="F183" s="243" t="s">
        <v>185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173</v>
      </c>
      <c r="AU183" s="249" t="s">
        <v>164</v>
      </c>
      <c r="AV183" s="13" t="s">
        <v>83</v>
      </c>
      <c r="AW183" s="13" t="s">
        <v>32</v>
      </c>
      <c r="AX183" s="13" t="s">
        <v>76</v>
      </c>
      <c r="AY183" s="249" t="s">
        <v>163</v>
      </c>
    </row>
    <row r="184" s="14" customFormat="1">
      <c r="A184" s="14"/>
      <c r="B184" s="250"/>
      <c r="C184" s="251"/>
      <c r="D184" s="241" t="s">
        <v>173</v>
      </c>
      <c r="E184" s="252" t="s">
        <v>1</v>
      </c>
      <c r="F184" s="253" t="s">
        <v>83</v>
      </c>
      <c r="G184" s="251"/>
      <c r="H184" s="254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173</v>
      </c>
      <c r="AU184" s="260" t="s">
        <v>164</v>
      </c>
      <c r="AV184" s="14" t="s">
        <v>85</v>
      </c>
      <c r="AW184" s="14" t="s">
        <v>32</v>
      </c>
      <c r="AX184" s="14" t="s">
        <v>76</v>
      </c>
      <c r="AY184" s="260" t="s">
        <v>163</v>
      </c>
    </row>
    <row r="185" s="2" customFormat="1">
      <c r="A185" s="38"/>
      <c r="B185" s="39"/>
      <c r="C185" s="226" t="s">
        <v>243</v>
      </c>
      <c r="D185" s="226" t="s">
        <v>166</v>
      </c>
      <c r="E185" s="227" t="s">
        <v>244</v>
      </c>
      <c r="F185" s="228" t="s">
        <v>245</v>
      </c>
      <c r="G185" s="229" t="s">
        <v>246</v>
      </c>
      <c r="H185" s="230">
        <v>6.5999999999999996</v>
      </c>
      <c r="I185" s="231"/>
      <c r="J185" s="232">
        <f>ROUND(I185*H185,2)</f>
        <v>0</v>
      </c>
      <c r="K185" s="228" t="s">
        <v>170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8.0000000000000007E-05</v>
      </c>
      <c r="R185" s="235">
        <f>Q185*H185</f>
        <v>0.00052800000000000004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208</v>
      </c>
      <c r="AT185" s="237" t="s">
        <v>166</v>
      </c>
      <c r="AU185" s="237" t="s">
        <v>164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208</v>
      </c>
      <c r="BM185" s="237" t="s">
        <v>247</v>
      </c>
    </row>
    <row r="186" s="13" customFormat="1">
      <c r="A186" s="13"/>
      <c r="B186" s="239"/>
      <c r="C186" s="240"/>
      <c r="D186" s="241" t="s">
        <v>173</v>
      </c>
      <c r="E186" s="242" t="s">
        <v>1</v>
      </c>
      <c r="F186" s="243" t="s">
        <v>174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173</v>
      </c>
      <c r="AU186" s="249" t="s">
        <v>164</v>
      </c>
      <c r="AV186" s="13" t="s">
        <v>83</v>
      </c>
      <c r="AW186" s="13" t="s">
        <v>32</v>
      </c>
      <c r="AX186" s="13" t="s">
        <v>76</v>
      </c>
      <c r="AY186" s="249" t="s">
        <v>163</v>
      </c>
    </row>
    <row r="187" s="14" customFormat="1">
      <c r="A187" s="14"/>
      <c r="B187" s="250"/>
      <c r="C187" s="251"/>
      <c r="D187" s="241" t="s">
        <v>173</v>
      </c>
      <c r="E187" s="252" t="s">
        <v>1</v>
      </c>
      <c r="F187" s="253" t="s">
        <v>248</v>
      </c>
      <c r="G187" s="251"/>
      <c r="H187" s="254">
        <v>6.5999999999999996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173</v>
      </c>
      <c r="AU187" s="260" t="s">
        <v>164</v>
      </c>
      <c r="AV187" s="14" t="s">
        <v>85</v>
      </c>
      <c r="AW187" s="14" t="s">
        <v>32</v>
      </c>
      <c r="AX187" s="14" t="s">
        <v>76</v>
      </c>
      <c r="AY187" s="260" t="s">
        <v>163</v>
      </c>
    </row>
    <row r="188" s="2" customFormat="1" ht="33" customHeight="1">
      <c r="A188" s="38"/>
      <c r="B188" s="39"/>
      <c r="C188" s="226" t="s">
        <v>249</v>
      </c>
      <c r="D188" s="226" t="s">
        <v>166</v>
      </c>
      <c r="E188" s="227" t="s">
        <v>250</v>
      </c>
      <c r="F188" s="228" t="s">
        <v>251</v>
      </c>
      <c r="G188" s="229" t="s">
        <v>246</v>
      </c>
      <c r="H188" s="230">
        <v>0.5</v>
      </c>
      <c r="I188" s="231"/>
      <c r="J188" s="232">
        <f>ROUND(I188*H188,2)</f>
        <v>0</v>
      </c>
      <c r="K188" s="228" t="s">
        <v>170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0.047370000000000002</v>
      </c>
      <c r="R188" s="235">
        <f>Q188*H188</f>
        <v>0.023685000000000001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208</v>
      </c>
      <c r="AT188" s="237" t="s">
        <v>166</v>
      </c>
      <c r="AU188" s="237" t="s">
        <v>164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208</v>
      </c>
      <c r="BM188" s="237" t="s">
        <v>252</v>
      </c>
    </row>
    <row r="189" s="13" customFormat="1">
      <c r="A189" s="13"/>
      <c r="B189" s="239"/>
      <c r="C189" s="240"/>
      <c r="D189" s="241" t="s">
        <v>173</v>
      </c>
      <c r="E189" s="242" t="s">
        <v>1</v>
      </c>
      <c r="F189" s="243" t="s">
        <v>174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173</v>
      </c>
      <c r="AU189" s="249" t="s">
        <v>164</v>
      </c>
      <c r="AV189" s="13" t="s">
        <v>83</v>
      </c>
      <c r="AW189" s="13" t="s">
        <v>32</v>
      </c>
      <c r="AX189" s="13" t="s">
        <v>76</v>
      </c>
      <c r="AY189" s="249" t="s">
        <v>163</v>
      </c>
    </row>
    <row r="190" s="14" customFormat="1">
      <c r="A190" s="14"/>
      <c r="B190" s="250"/>
      <c r="C190" s="251"/>
      <c r="D190" s="241" t="s">
        <v>173</v>
      </c>
      <c r="E190" s="252" t="s">
        <v>1</v>
      </c>
      <c r="F190" s="253" t="s">
        <v>253</v>
      </c>
      <c r="G190" s="251"/>
      <c r="H190" s="254">
        <v>0.5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173</v>
      </c>
      <c r="AU190" s="260" t="s">
        <v>164</v>
      </c>
      <c r="AV190" s="14" t="s">
        <v>85</v>
      </c>
      <c r="AW190" s="14" t="s">
        <v>32</v>
      </c>
      <c r="AX190" s="14" t="s">
        <v>76</v>
      </c>
      <c r="AY190" s="260" t="s">
        <v>163</v>
      </c>
    </row>
    <row r="191" s="2" customFormat="1">
      <c r="A191" s="38"/>
      <c r="B191" s="39"/>
      <c r="C191" s="226" t="s">
        <v>8</v>
      </c>
      <c r="D191" s="226" t="s">
        <v>166</v>
      </c>
      <c r="E191" s="227" t="s">
        <v>254</v>
      </c>
      <c r="F191" s="228" t="s">
        <v>255</v>
      </c>
      <c r="G191" s="229" t="s">
        <v>256</v>
      </c>
      <c r="H191" s="230">
        <v>0.33000000000000002</v>
      </c>
      <c r="I191" s="231"/>
      <c r="J191" s="232">
        <f>ROUND(I191*H191,2)</f>
        <v>0</v>
      </c>
      <c r="K191" s="228" t="s">
        <v>170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1.8</v>
      </c>
      <c r="T191" s="236">
        <f>S191*H191</f>
        <v>0.59400000000000008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208</v>
      </c>
      <c r="AT191" s="237" t="s">
        <v>166</v>
      </c>
      <c r="AU191" s="237" t="s">
        <v>164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208</v>
      </c>
      <c r="BM191" s="237" t="s">
        <v>257</v>
      </c>
    </row>
    <row r="192" s="13" customFormat="1">
      <c r="A192" s="13"/>
      <c r="B192" s="239"/>
      <c r="C192" s="240"/>
      <c r="D192" s="241" t="s">
        <v>173</v>
      </c>
      <c r="E192" s="242" t="s">
        <v>1</v>
      </c>
      <c r="F192" s="243" t="s">
        <v>174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173</v>
      </c>
      <c r="AU192" s="249" t="s">
        <v>164</v>
      </c>
      <c r="AV192" s="13" t="s">
        <v>83</v>
      </c>
      <c r="AW192" s="13" t="s">
        <v>32</v>
      </c>
      <c r="AX192" s="13" t="s">
        <v>76</v>
      </c>
      <c r="AY192" s="249" t="s">
        <v>163</v>
      </c>
    </row>
    <row r="193" s="14" customFormat="1">
      <c r="A193" s="14"/>
      <c r="B193" s="250"/>
      <c r="C193" s="251"/>
      <c r="D193" s="241" t="s">
        <v>173</v>
      </c>
      <c r="E193" s="252" t="s">
        <v>1</v>
      </c>
      <c r="F193" s="253" t="s">
        <v>258</v>
      </c>
      <c r="G193" s="251"/>
      <c r="H193" s="254">
        <v>0.33000000000000002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173</v>
      </c>
      <c r="AU193" s="260" t="s">
        <v>164</v>
      </c>
      <c r="AV193" s="14" t="s">
        <v>85</v>
      </c>
      <c r="AW193" s="14" t="s">
        <v>32</v>
      </c>
      <c r="AX193" s="14" t="s">
        <v>76</v>
      </c>
      <c r="AY193" s="260" t="s">
        <v>163</v>
      </c>
    </row>
    <row r="194" s="2" customFormat="1">
      <c r="A194" s="38"/>
      <c r="B194" s="39"/>
      <c r="C194" s="226" t="s">
        <v>208</v>
      </c>
      <c r="D194" s="226" t="s">
        <v>166</v>
      </c>
      <c r="E194" s="227" t="s">
        <v>259</v>
      </c>
      <c r="F194" s="228" t="s">
        <v>260</v>
      </c>
      <c r="G194" s="229" t="s">
        <v>246</v>
      </c>
      <c r="H194" s="230">
        <v>20</v>
      </c>
      <c r="I194" s="231"/>
      <c r="J194" s="232">
        <f>ROUND(I194*H194,2)</f>
        <v>0</v>
      </c>
      <c r="K194" s="228" t="s">
        <v>170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0.0060000000000000001</v>
      </c>
      <c r="T194" s="236">
        <f>S194*H194</f>
        <v>0.12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208</v>
      </c>
      <c r="AT194" s="237" t="s">
        <v>166</v>
      </c>
      <c r="AU194" s="237" t="s">
        <v>164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208</v>
      </c>
      <c r="BM194" s="237" t="s">
        <v>261</v>
      </c>
    </row>
    <row r="195" s="13" customFormat="1">
      <c r="A195" s="13"/>
      <c r="B195" s="239"/>
      <c r="C195" s="240"/>
      <c r="D195" s="241" t="s">
        <v>173</v>
      </c>
      <c r="E195" s="242" t="s">
        <v>1</v>
      </c>
      <c r="F195" s="243" t="s">
        <v>187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173</v>
      </c>
      <c r="AU195" s="249" t="s">
        <v>164</v>
      </c>
      <c r="AV195" s="13" t="s">
        <v>83</v>
      </c>
      <c r="AW195" s="13" t="s">
        <v>32</v>
      </c>
      <c r="AX195" s="13" t="s">
        <v>76</v>
      </c>
      <c r="AY195" s="249" t="s">
        <v>163</v>
      </c>
    </row>
    <row r="196" s="14" customFormat="1">
      <c r="A196" s="14"/>
      <c r="B196" s="250"/>
      <c r="C196" s="251"/>
      <c r="D196" s="241" t="s">
        <v>173</v>
      </c>
      <c r="E196" s="252" t="s">
        <v>1</v>
      </c>
      <c r="F196" s="253" t="s">
        <v>262</v>
      </c>
      <c r="G196" s="251"/>
      <c r="H196" s="254">
        <v>20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173</v>
      </c>
      <c r="AU196" s="260" t="s">
        <v>164</v>
      </c>
      <c r="AV196" s="14" t="s">
        <v>85</v>
      </c>
      <c r="AW196" s="14" t="s">
        <v>32</v>
      </c>
      <c r="AX196" s="14" t="s">
        <v>76</v>
      </c>
      <c r="AY196" s="260" t="s">
        <v>163</v>
      </c>
    </row>
    <row r="197" s="2" customFormat="1">
      <c r="A197" s="38"/>
      <c r="B197" s="39"/>
      <c r="C197" s="226" t="s">
        <v>263</v>
      </c>
      <c r="D197" s="226" t="s">
        <v>166</v>
      </c>
      <c r="E197" s="227" t="s">
        <v>264</v>
      </c>
      <c r="F197" s="228" t="s">
        <v>265</v>
      </c>
      <c r="G197" s="229" t="s">
        <v>246</v>
      </c>
      <c r="H197" s="230">
        <v>10</v>
      </c>
      <c r="I197" s="231"/>
      <c r="J197" s="232">
        <f>ROUND(I197*H197,2)</f>
        <v>0</v>
      </c>
      <c r="K197" s="228" t="s">
        <v>170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0.017999999999999999</v>
      </c>
      <c r="T197" s="236">
        <f>S197*H197</f>
        <v>0.17999999999999999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208</v>
      </c>
      <c r="AT197" s="237" t="s">
        <v>166</v>
      </c>
      <c r="AU197" s="237" t="s">
        <v>164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208</v>
      </c>
      <c r="BM197" s="237" t="s">
        <v>266</v>
      </c>
    </row>
    <row r="198" s="13" customFormat="1">
      <c r="A198" s="13"/>
      <c r="B198" s="239"/>
      <c r="C198" s="240"/>
      <c r="D198" s="241" t="s">
        <v>173</v>
      </c>
      <c r="E198" s="242" t="s">
        <v>1</v>
      </c>
      <c r="F198" s="243" t="s">
        <v>187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173</v>
      </c>
      <c r="AU198" s="249" t="s">
        <v>164</v>
      </c>
      <c r="AV198" s="13" t="s">
        <v>83</v>
      </c>
      <c r="AW198" s="13" t="s">
        <v>32</v>
      </c>
      <c r="AX198" s="13" t="s">
        <v>76</v>
      </c>
      <c r="AY198" s="249" t="s">
        <v>163</v>
      </c>
    </row>
    <row r="199" s="14" customFormat="1">
      <c r="A199" s="14"/>
      <c r="B199" s="250"/>
      <c r="C199" s="251"/>
      <c r="D199" s="241" t="s">
        <v>173</v>
      </c>
      <c r="E199" s="252" t="s">
        <v>1</v>
      </c>
      <c r="F199" s="253" t="s">
        <v>267</v>
      </c>
      <c r="G199" s="251"/>
      <c r="H199" s="254">
        <v>10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173</v>
      </c>
      <c r="AU199" s="260" t="s">
        <v>164</v>
      </c>
      <c r="AV199" s="14" t="s">
        <v>85</v>
      </c>
      <c r="AW199" s="14" t="s">
        <v>32</v>
      </c>
      <c r="AX199" s="14" t="s">
        <v>76</v>
      </c>
      <c r="AY199" s="260" t="s">
        <v>163</v>
      </c>
    </row>
    <row r="200" s="2" customFormat="1">
      <c r="A200" s="38"/>
      <c r="B200" s="39"/>
      <c r="C200" s="226" t="s">
        <v>268</v>
      </c>
      <c r="D200" s="226" t="s">
        <v>166</v>
      </c>
      <c r="E200" s="227" t="s">
        <v>269</v>
      </c>
      <c r="F200" s="228" t="s">
        <v>270</v>
      </c>
      <c r="G200" s="229" t="s">
        <v>246</v>
      </c>
      <c r="H200" s="230">
        <v>5.5999999999999996</v>
      </c>
      <c r="I200" s="231"/>
      <c r="J200" s="232">
        <f>ROUND(I200*H200,2)</f>
        <v>0</v>
      </c>
      <c r="K200" s="228" t="s">
        <v>170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0.040000000000000001</v>
      </c>
      <c r="T200" s="236">
        <f>S200*H200</f>
        <v>0.22399999999999998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208</v>
      </c>
      <c r="AT200" s="237" t="s">
        <v>166</v>
      </c>
      <c r="AU200" s="237" t="s">
        <v>164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208</v>
      </c>
      <c r="BM200" s="237" t="s">
        <v>271</v>
      </c>
    </row>
    <row r="201" s="13" customFormat="1">
      <c r="A201" s="13"/>
      <c r="B201" s="239"/>
      <c r="C201" s="240"/>
      <c r="D201" s="241" t="s">
        <v>173</v>
      </c>
      <c r="E201" s="242" t="s">
        <v>1</v>
      </c>
      <c r="F201" s="243" t="s">
        <v>185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173</v>
      </c>
      <c r="AU201" s="249" t="s">
        <v>164</v>
      </c>
      <c r="AV201" s="13" t="s">
        <v>83</v>
      </c>
      <c r="AW201" s="13" t="s">
        <v>32</v>
      </c>
      <c r="AX201" s="13" t="s">
        <v>76</v>
      </c>
      <c r="AY201" s="249" t="s">
        <v>163</v>
      </c>
    </row>
    <row r="202" s="14" customFormat="1">
      <c r="A202" s="14"/>
      <c r="B202" s="250"/>
      <c r="C202" s="251"/>
      <c r="D202" s="241" t="s">
        <v>173</v>
      </c>
      <c r="E202" s="252" t="s">
        <v>1</v>
      </c>
      <c r="F202" s="253" t="s">
        <v>272</v>
      </c>
      <c r="G202" s="251"/>
      <c r="H202" s="254">
        <v>2.7999999999999998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173</v>
      </c>
      <c r="AU202" s="260" t="s">
        <v>164</v>
      </c>
      <c r="AV202" s="14" t="s">
        <v>85</v>
      </c>
      <c r="AW202" s="14" t="s">
        <v>32</v>
      </c>
      <c r="AX202" s="14" t="s">
        <v>76</v>
      </c>
      <c r="AY202" s="260" t="s">
        <v>163</v>
      </c>
    </row>
    <row r="203" s="13" customFormat="1">
      <c r="A203" s="13"/>
      <c r="B203" s="239"/>
      <c r="C203" s="240"/>
      <c r="D203" s="241" t="s">
        <v>173</v>
      </c>
      <c r="E203" s="242" t="s">
        <v>1</v>
      </c>
      <c r="F203" s="243" t="s">
        <v>185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173</v>
      </c>
      <c r="AU203" s="249" t="s">
        <v>164</v>
      </c>
      <c r="AV203" s="13" t="s">
        <v>83</v>
      </c>
      <c r="AW203" s="13" t="s">
        <v>32</v>
      </c>
      <c r="AX203" s="13" t="s">
        <v>76</v>
      </c>
      <c r="AY203" s="249" t="s">
        <v>163</v>
      </c>
    </row>
    <row r="204" s="14" customFormat="1">
      <c r="A204" s="14"/>
      <c r="B204" s="250"/>
      <c r="C204" s="251"/>
      <c r="D204" s="241" t="s">
        <v>173</v>
      </c>
      <c r="E204" s="252" t="s">
        <v>1</v>
      </c>
      <c r="F204" s="253" t="s">
        <v>272</v>
      </c>
      <c r="G204" s="251"/>
      <c r="H204" s="254">
        <v>2.7999999999999998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173</v>
      </c>
      <c r="AU204" s="260" t="s">
        <v>164</v>
      </c>
      <c r="AV204" s="14" t="s">
        <v>85</v>
      </c>
      <c r="AW204" s="14" t="s">
        <v>32</v>
      </c>
      <c r="AX204" s="14" t="s">
        <v>76</v>
      </c>
      <c r="AY204" s="260" t="s">
        <v>163</v>
      </c>
    </row>
    <row r="205" s="2" customFormat="1">
      <c r="A205" s="38"/>
      <c r="B205" s="39"/>
      <c r="C205" s="226" t="s">
        <v>273</v>
      </c>
      <c r="D205" s="226" t="s">
        <v>166</v>
      </c>
      <c r="E205" s="227" t="s">
        <v>274</v>
      </c>
      <c r="F205" s="228" t="s">
        <v>275</v>
      </c>
      <c r="G205" s="229" t="s">
        <v>246</v>
      </c>
      <c r="H205" s="230">
        <v>5</v>
      </c>
      <c r="I205" s="231"/>
      <c r="J205" s="232">
        <f>ROUND(I205*H205,2)</f>
        <v>0</v>
      </c>
      <c r="K205" s="228" t="s">
        <v>170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0.00067000000000000002</v>
      </c>
      <c r="R205" s="235">
        <f>Q205*H205</f>
        <v>0.0033500000000000001</v>
      </c>
      <c r="S205" s="235">
        <v>0.031</v>
      </c>
      <c r="T205" s="236">
        <f>S205*H205</f>
        <v>0.155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208</v>
      </c>
      <c r="AT205" s="237" t="s">
        <v>166</v>
      </c>
      <c r="AU205" s="237" t="s">
        <v>164</v>
      </c>
      <c r="AY205" s="17" t="s">
        <v>163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208</v>
      </c>
      <c r="BM205" s="237" t="s">
        <v>276</v>
      </c>
    </row>
    <row r="206" s="13" customFormat="1">
      <c r="A206" s="13"/>
      <c r="B206" s="239"/>
      <c r="C206" s="240"/>
      <c r="D206" s="241" t="s">
        <v>173</v>
      </c>
      <c r="E206" s="242" t="s">
        <v>1</v>
      </c>
      <c r="F206" s="243" t="s">
        <v>187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173</v>
      </c>
      <c r="AU206" s="249" t="s">
        <v>164</v>
      </c>
      <c r="AV206" s="13" t="s">
        <v>83</v>
      </c>
      <c r="AW206" s="13" t="s">
        <v>32</v>
      </c>
      <c r="AX206" s="13" t="s">
        <v>76</v>
      </c>
      <c r="AY206" s="249" t="s">
        <v>163</v>
      </c>
    </row>
    <row r="207" s="14" customFormat="1">
      <c r="A207" s="14"/>
      <c r="B207" s="250"/>
      <c r="C207" s="251"/>
      <c r="D207" s="241" t="s">
        <v>173</v>
      </c>
      <c r="E207" s="252" t="s">
        <v>1</v>
      </c>
      <c r="F207" s="253" t="s">
        <v>277</v>
      </c>
      <c r="G207" s="251"/>
      <c r="H207" s="254">
        <v>5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173</v>
      </c>
      <c r="AU207" s="260" t="s">
        <v>164</v>
      </c>
      <c r="AV207" s="14" t="s">
        <v>85</v>
      </c>
      <c r="AW207" s="14" t="s">
        <v>32</v>
      </c>
      <c r="AX207" s="14" t="s">
        <v>76</v>
      </c>
      <c r="AY207" s="260" t="s">
        <v>163</v>
      </c>
    </row>
    <row r="208" s="2" customFormat="1">
      <c r="A208" s="38"/>
      <c r="B208" s="39"/>
      <c r="C208" s="226" t="s">
        <v>278</v>
      </c>
      <c r="D208" s="226" t="s">
        <v>166</v>
      </c>
      <c r="E208" s="227" t="s">
        <v>279</v>
      </c>
      <c r="F208" s="228" t="s">
        <v>280</v>
      </c>
      <c r="G208" s="229" t="s">
        <v>246</v>
      </c>
      <c r="H208" s="230">
        <v>2.5499999999999998</v>
      </c>
      <c r="I208" s="231"/>
      <c r="J208" s="232">
        <f>ROUND(I208*H208,2)</f>
        <v>0</v>
      </c>
      <c r="K208" s="228" t="s">
        <v>170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0.0043400000000000001</v>
      </c>
      <c r="R208" s="235">
        <f>Q208*H208</f>
        <v>0.011066999999999999</v>
      </c>
      <c r="S208" s="235">
        <v>0.28299999999999997</v>
      </c>
      <c r="T208" s="236">
        <f>S208*H208</f>
        <v>0.7216499999999999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208</v>
      </c>
      <c r="AT208" s="237" t="s">
        <v>166</v>
      </c>
      <c r="AU208" s="237" t="s">
        <v>164</v>
      </c>
      <c r="AY208" s="17" t="s">
        <v>163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208</v>
      </c>
      <c r="BM208" s="237" t="s">
        <v>281</v>
      </c>
    </row>
    <row r="209" s="13" customFormat="1">
      <c r="A209" s="13"/>
      <c r="B209" s="239"/>
      <c r="C209" s="240"/>
      <c r="D209" s="241" t="s">
        <v>173</v>
      </c>
      <c r="E209" s="242" t="s">
        <v>1</v>
      </c>
      <c r="F209" s="243" t="s">
        <v>282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173</v>
      </c>
      <c r="AU209" s="249" t="s">
        <v>164</v>
      </c>
      <c r="AV209" s="13" t="s">
        <v>83</v>
      </c>
      <c r="AW209" s="13" t="s">
        <v>32</v>
      </c>
      <c r="AX209" s="13" t="s">
        <v>76</v>
      </c>
      <c r="AY209" s="249" t="s">
        <v>163</v>
      </c>
    </row>
    <row r="210" s="14" customFormat="1">
      <c r="A210" s="14"/>
      <c r="B210" s="250"/>
      <c r="C210" s="251"/>
      <c r="D210" s="241" t="s">
        <v>173</v>
      </c>
      <c r="E210" s="252" t="s">
        <v>1</v>
      </c>
      <c r="F210" s="253" t="s">
        <v>283</v>
      </c>
      <c r="G210" s="251"/>
      <c r="H210" s="254">
        <v>0.90000000000000002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173</v>
      </c>
      <c r="AU210" s="260" t="s">
        <v>164</v>
      </c>
      <c r="AV210" s="14" t="s">
        <v>85</v>
      </c>
      <c r="AW210" s="14" t="s">
        <v>32</v>
      </c>
      <c r="AX210" s="14" t="s">
        <v>76</v>
      </c>
      <c r="AY210" s="260" t="s">
        <v>163</v>
      </c>
    </row>
    <row r="211" s="13" customFormat="1">
      <c r="A211" s="13"/>
      <c r="B211" s="239"/>
      <c r="C211" s="240"/>
      <c r="D211" s="241" t="s">
        <v>173</v>
      </c>
      <c r="E211" s="242" t="s">
        <v>1</v>
      </c>
      <c r="F211" s="243" t="s">
        <v>284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173</v>
      </c>
      <c r="AU211" s="249" t="s">
        <v>164</v>
      </c>
      <c r="AV211" s="13" t="s">
        <v>83</v>
      </c>
      <c r="AW211" s="13" t="s">
        <v>32</v>
      </c>
      <c r="AX211" s="13" t="s">
        <v>76</v>
      </c>
      <c r="AY211" s="249" t="s">
        <v>163</v>
      </c>
    </row>
    <row r="212" s="14" customFormat="1">
      <c r="A212" s="14"/>
      <c r="B212" s="250"/>
      <c r="C212" s="251"/>
      <c r="D212" s="241" t="s">
        <v>173</v>
      </c>
      <c r="E212" s="252" t="s">
        <v>1</v>
      </c>
      <c r="F212" s="253" t="s">
        <v>285</v>
      </c>
      <c r="G212" s="251"/>
      <c r="H212" s="254">
        <v>0.13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173</v>
      </c>
      <c r="AU212" s="260" t="s">
        <v>164</v>
      </c>
      <c r="AV212" s="14" t="s">
        <v>85</v>
      </c>
      <c r="AW212" s="14" t="s">
        <v>32</v>
      </c>
      <c r="AX212" s="14" t="s">
        <v>76</v>
      </c>
      <c r="AY212" s="260" t="s">
        <v>163</v>
      </c>
    </row>
    <row r="213" s="13" customFormat="1">
      <c r="A213" s="13"/>
      <c r="B213" s="239"/>
      <c r="C213" s="240"/>
      <c r="D213" s="241" t="s">
        <v>173</v>
      </c>
      <c r="E213" s="242" t="s">
        <v>1</v>
      </c>
      <c r="F213" s="243" t="s">
        <v>286</v>
      </c>
      <c r="G213" s="240"/>
      <c r="H213" s="242" t="s">
        <v>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173</v>
      </c>
      <c r="AU213" s="249" t="s">
        <v>164</v>
      </c>
      <c r="AV213" s="13" t="s">
        <v>83</v>
      </c>
      <c r="AW213" s="13" t="s">
        <v>32</v>
      </c>
      <c r="AX213" s="13" t="s">
        <v>76</v>
      </c>
      <c r="AY213" s="249" t="s">
        <v>163</v>
      </c>
    </row>
    <row r="214" s="14" customFormat="1">
      <c r="A214" s="14"/>
      <c r="B214" s="250"/>
      <c r="C214" s="251"/>
      <c r="D214" s="241" t="s">
        <v>173</v>
      </c>
      <c r="E214" s="252" t="s">
        <v>1</v>
      </c>
      <c r="F214" s="253" t="s">
        <v>287</v>
      </c>
      <c r="G214" s="251"/>
      <c r="H214" s="254">
        <v>0.69999999999999996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173</v>
      </c>
      <c r="AU214" s="260" t="s">
        <v>164</v>
      </c>
      <c r="AV214" s="14" t="s">
        <v>85</v>
      </c>
      <c r="AW214" s="14" t="s">
        <v>32</v>
      </c>
      <c r="AX214" s="14" t="s">
        <v>76</v>
      </c>
      <c r="AY214" s="260" t="s">
        <v>163</v>
      </c>
    </row>
    <row r="215" s="13" customFormat="1">
      <c r="A215" s="13"/>
      <c r="B215" s="239"/>
      <c r="C215" s="240"/>
      <c r="D215" s="241" t="s">
        <v>173</v>
      </c>
      <c r="E215" s="242" t="s">
        <v>1</v>
      </c>
      <c r="F215" s="243" t="s">
        <v>288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173</v>
      </c>
      <c r="AU215" s="249" t="s">
        <v>164</v>
      </c>
      <c r="AV215" s="13" t="s">
        <v>83</v>
      </c>
      <c r="AW215" s="13" t="s">
        <v>32</v>
      </c>
      <c r="AX215" s="13" t="s">
        <v>76</v>
      </c>
      <c r="AY215" s="249" t="s">
        <v>163</v>
      </c>
    </row>
    <row r="216" s="14" customFormat="1">
      <c r="A216" s="14"/>
      <c r="B216" s="250"/>
      <c r="C216" s="251"/>
      <c r="D216" s="241" t="s">
        <v>173</v>
      </c>
      <c r="E216" s="252" t="s">
        <v>1</v>
      </c>
      <c r="F216" s="253" t="s">
        <v>289</v>
      </c>
      <c r="G216" s="251"/>
      <c r="H216" s="254">
        <v>0.81999999999999995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173</v>
      </c>
      <c r="AU216" s="260" t="s">
        <v>164</v>
      </c>
      <c r="AV216" s="14" t="s">
        <v>85</v>
      </c>
      <c r="AW216" s="14" t="s">
        <v>32</v>
      </c>
      <c r="AX216" s="14" t="s">
        <v>76</v>
      </c>
      <c r="AY216" s="260" t="s">
        <v>163</v>
      </c>
    </row>
    <row r="217" s="2" customFormat="1">
      <c r="A217" s="38"/>
      <c r="B217" s="39"/>
      <c r="C217" s="226" t="s">
        <v>7</v>
      </c>
      <c r="D217" s="226" t="s">
        <v>166</v>
      </c>
      <c r="E217" s="227" t="s">
        <v>290</v>
      </c>
      <c r="F217" s="228" t="s">
        <v>291</v>
      </c>
      <c r="G217" s="229" t="s">
        <v>246</v>
      </c>
      <c r="H217" s="230">
        <v>0.28000000000000003</v>
      </c>
      <c r="I217" s="231"/>
      <c r="J217" s="232">
        <f>ROUND(I217*H217,2)</f>
        <v>0</v>
      </c>
      <c r="K217" s="228" t="s">
        <v>170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0.0062199999999999998</v>
      </c>
      <c r="R217" s="235">
        <f>Q217*H217</f>
        <v>0.0017416000000000001</v>
      </c>
      <c r="S217" s="235">
        <v>0.502</v>
      </c>
      <c r="T217" s="236">
        <f>S217*H217</f>
        <v>0.14056000000000002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208</v>
      </c>
      <c r="AT217" s="237" t="s">
        <v>166</v>
      </c>
      <c r="AU217" s="237" t="s">
        <v>164</v>
      </c>
      <c r="AY217" s="17" t="s">
        <v>163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208</v>
      </c>
      <c r="BM217" s="237" t="s">
        <v>292</v>
      </c>
    </row>
    <row r="218" s="13" customFormat="1">
      <c r="A218" s="13"/>
      <c r="B218" s="239"/>
      <c r="C218" s="240"/>
      <c r="D218" s="241" t="s">
        <v>173</v>
      </c>
      <c r="E218" s="242" t="s">
        <v>1</v>
      </c>
      <c r="F218" s="243" t="s">
        <v>293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173</v>
      </c>
      <c r="AU218" s="249" t="s">
        <v>164</v>
      </c>
      <c r="AV218" s="13" t="s">
        <v>83</v>
      </c>
      <c r="AW218" s="13" t="s">
        <v>32</v>
      </c>
      <c r="AX218" s="13" t="s">
        <v>76</v>
      </c>
      <c r="AY218" s="249" t="s">
        <v>163</v>
      </c>
    </row>
    <row r="219" s="14" customFormat="1">
      <c r="A219" s="14"/>
      <c r="B219" s="250"/>
      <c r="C219" s="251"/>
      <c r="D219" s="241" t="s">
        <v>173</v>
      </c>
      <c r="E219" s="252" t="s">
        <v>1</v>
      </c>
      <c r="F219" s="253" t="s">
        <v>294</v>
      </c>
      <c r="G219" s="251"/>
      <c r="H219" s="254">
        <v>0.14999999999999999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173</v>
      </c>
      <c r="AU219" s="260" t="s">
        <v>164</v>
      </c>
      <c r="AV219" s="14" t="s">
        <v>85</v>
      </c>
      <c r="AW219" s="14" t="s">
        <v>32</v>
      </c>
      <c r="AX219" s="14" t="s">
        <v>76</v>
      </c>
      <c r="AY219" s="260" t="s">
        <v>163</v>
      </c>
    </row>
    <row r="220" s="13" customFormat="1">
      <c r="A220" s="13"/>
      <c r="B220" s="239"/>
      <c r="C220" s="240"/>
      <c r="D220" s="241" t="s">
        <v>173</v>
      </c>
      <c r="E220" s="242" t="s">
        <v>1</v>
      </c>
      <c r="F220" s="243" t="s">
        <v>295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173</v>
      </c>
      <c r="AU220" s="249" t="s">
        <v>164</v>
      </c>
      <c r="AV220" s="13" t="s">
        <v>83</v>
      </c>
      <c r="AW220" s="13" t="s">
        <v>32</v>
      </c>
      <c r="AX220" s="13" t="s">
        <v>76</v>
      </c>
      <c r="AY220" s="249" t="s">
        <v>163</v>
      </c>
    </row>
    <row r="221" s="14" customFormat="1">
      <c r="A221" s="14"/>
      <c r="B221" s="250"/>
      <c r="C221" s="251"/>
      <c r="D221" s="241" t="s">
        <v>173</v>
      </c>
      <c r="E221" s="252" t="s">
        <v>1</v>
      </c>
      <c r="F221" s="253" t="s">
        <v>285</v>
      </c>
      <c r="G221" s="251"/>
      <c r="H221" s="254">
        <v>0.13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173</v>
      </c>
      <c r="AU221" s="260" t="s">
        <v>164</v>
      </c>
      <c r="AV221" s="14" t="s">
        <v>85</v>
      </c>
      <c r="AW221" s="14" t="s">
        <v>32</v>
      </c>
      <c r="AX221" s="14" t="s">
        <v>76</v>
      </c>
      <c r="AY221" s="260" t="s">
        <v>163</v>
      </c>
    </row>
    <row r="222" s="2" customFormat="1">
      <c r="A222" s="38"/>
      <c r="B222" s="39"/>
      <c r="C222" s="226" t="s">
        <v>296</v>
      </c>
      <c r="D222" s="226" t="s">
        <v>166</v>
      </c>
      <c r="E222" s="227" t="s">
        <v>297</v>
      </c>
      <c r="F222" s="228" t="s">
        <v>298</v>
      </c>
      <c r="G222" s="229" t="s">
        <v>169</v>
      </c>
      <c r="H222" s="230">
        <v>3.1600000000000001</v>
      </c>
      <c r="I222" s="231"/>
      <c r="J222" s="232">
        <f>ROUND(I222*H222,2)</f>
        <v>0</v>
      </c>
      <c r="K222" s="228" t="s">
        <v>170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0.068000000000000005</v>
      </c>
      <c r="T222" s="236">
        <f>S222*H222</f>
        <v>0.21488000000000002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208</v>
      </c>
      <c r="AT222" s="237" t="s">
        <v>166</v>
      </c>
      <c r="AU222" s="237" t="s">
        <v>164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208</v>
      </c>
      <c r="BM222" s="237" t="s">
        <v>299</v>
      </c>
    </row>
    <row r="223" s="13" customFormat="1">
      <c r="A223" s="13"/>
      <c r="B223" s="239"/>
      <c r="C223" s="240"/>
      <c r="D223" s="241" t="s">
        <v>173</v>
      </c>
      <c r="E223" s="242" t="s">
        <v>1</v>
      </c>
      <c r="F223" s="243" t="s">
        <v>185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173</v>
      </c>
      <c r="AU223" s="249" t="s">
        <v>164</v>
      </c>
      <c r="AV223" s="13" t="s">
        <v>83</v>
      </c>
      <c r="AW223" s="13" t="s">
        <v>32</v>
      </c>
      <c r="AX223" s="13" t="s">
        <v>76</v>
      </c>
      <c r="AY223" s="249" t="s">
        <v>163</v>
      </c>
    </row>
    <row r="224" s="14" customFormat="1">
      <c r="A224" s="14"/>
      <c r="B224" s="250"/>
      <c r="C224" s="251"/>
      <c r="D224" s="241" t="s">
        <v>173</v>
      </c>
      <c r="E224" s="252" t="s">
        <v>1</v>
      </c>
      <c r="F224" s="253" t="s">
        <v>300</v>
      </c>
      <c r="G224" s="251"/>
      <c r="H224" s="254">
        <v>0.56000000000000005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173</v>
      </c>
      <c r="AU224" s="260" t="s">
        <v>164</v>
      </c>
      <c r="AV224" s="14" t="s">
        <v>85</v>
      </c>
      <c r="AW224" s="14" t="s">
        <v>32</v>
      </c>
      <c r="AX224" s="14" t="s">
        <v>76</v>
      </c>
      <c r="AY224" s="260" t="s">
        <v>163</v>
      </c>
    </row>
    <row r="225" s="13" customFormat="1">
      <c r="A225" s="13"/>
      <c r="B225" s="239"/>
      <c r="C225" s="240"/>
      <c r="D225" s="241" t="s">
        <v>173</v>
      </c>
      <c r="E225" s="242" t="s">
        <v>1</v>
      </c>
      <c r="F225" s="243" t="s">
        <v>185</v>
      </c>
      <c r="G225" s="240"/>
      <c r="H225" s="242" t="s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173</v>
      </c>
      <c r="AU225" s="249" t="s">
        <v>164</v>
      </c>
      <c r="AV225" s="13" t="s">
        <v>83</v>
      </c>
      <c r="AW225" s="13" t="s">
        <v>32</v>
      </c>
      <c r="AX225" s="13" t="s">
        <v>76</v>
      </c>
      <c r="AY225" s="249" t="s">
        <v>163</v>
      </c>
    </row>
    <row r="226" s="14" customFormat="1">
      <c r="A226" s="14"/>
      <c r="B226" s="250"/>
      <c r="C226" s="251"/>
      <c r="D226" s="241" t="s">
        <v>173</v>
      </c>
      <c r="E226" s="252" t="s">
        <v>1</v>
      </c>
      <c r="F226" s="253" t="s">
        <v>300</v>
      </c>
      <c r="G226" s="251"/>
      <c r="H226" s="254">
        <v>0.56000000000000005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173</v>
      </c>
      <c r="AU226" s="260" t="s">
        <v>164</v>
      </c>
      <c r="AV226" s="14" t="s">
        <v>85</v>
      </c>
      <c r="AW226" s="14" t="s">
        <v>32</v>
      </c>
      <c r="AX226" s="14" t="s">
        <v>76</v>
      </c>
      <c r="AY226" s="260" t="s">
        <v>163</v>
      </c>
    </row>
    <row r="227" s="13" customFormat="1">
      <c r="A227" s="13"/>
      <c r="B227" s="239"/>
      <c r="C227" s="240"/>
      <c r="D227" s="241" t="s">
        <v>173</v>
      </c>
      <c r="E227" s="242" t="s">
        <v>1</v>
      </c>
      <c r="F227" s="243" t="s">
        <v>174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173</v>
      </c>
      <c r="AU227" s="249" t="s">
        <v>164</v>
      </c>
      <c r="AV227" s="13" t="s">
        <v>83</v>
      </c>
      <c r="AW227" s="13" t="s">
        <v>32</v>
      </c>
      <c r="AX227" s="13" t="s">
        <v>76</v>
      </c>
      <c r="AY227" s="249" t="s">
        <v>163</v>
      </c>
    </row>
    <row r="228" s="14" customFormat="1">
      <c r="A228" s="14"/>
      <c r="B228" s="250"/>
      <c r="C228" s="251"/>
      <c r="D228" s="241" t="s">
        <v>173</v>
      </c>
      <c r="E228" s="252" t="s">
        <v>1</v>
      </c>
      <c r="F228" s="253" t="s">
        <v>301</v>
      </c>
      <c r="G228" s="251"/>
      <c r="H228" s="254">
        <v>2.04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173</v>
      </c>
      <c r="AU228" s="260" t="s">
        <v>164</v>
      </c>
      <c r="AV228" s="14" t="s">
        <v>85</v>
      </c>
      <c r="AW228" s="14" t="s">
        <v>32</v>
      </c>
      <c r="AX228" s="14" t="s">
        <v>76</v>
      </c>
      <c r="AY228" s="260" t="s">
        <v>163</v>
      </c>
    </row>
    <row r="229" s="12" customFormat="1" ht="20.88" customHeight="1">
      <c r="A229" s="12"/>
      <c r="B229" s="210"/>
      <c r="C229" s="211"/>
      <c r="D229" s="212" t="s">
        <v>75</v>
      </c>
      <c r="E229" s="224" t="s">
        <v>302</v>
      </c>
      <c r="F229" s="224" t="s">
        <v>303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SUM(P230:P235)</f>
        <v>0</v>
      </c>
      <c r="Q229" s="218"/>
      <c r="R229" s="219">
        <f>SUM(R230:R235)</f>
        <v>0</v>
      </c>
      <c r="S229" s="218"/>
      <c r="T229" s="220">
        <f>SUM(T230:T235)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83</v>
      </c>
      <c r="AT229" s="222" t="s">
        <v>75</v>
      </c>
      <c r="AU229" s="222" t="s">
        <v>85</v>
      </c>
      <c r="AY229" s="221" t="s">
        <v>163</v>
      </c>
      <c r="BK229" s="223">
        <f>SUM(BK230:BK235)</f>
        <v>0</v>
      </c>
    </row>
    <row r="230" s="2" customFormat="1">
      <c r="A230" s="38"/>
      <c r="B230" s="39"/>
      <c r="C230" s="226" t="s">
        <v>304</v>
      </c>
      <c r="D230" s="226" t="s">
        <v>166</v>
      </c>
      <c r="E230" s="227" t="s">
        <v>305</v>
      </c>
      <c r="F230" s="228" t="s">
        <v>306</v>
      </c>
      <c r="G230" s="229" t="s">
        <v>307</v>
      </c>
      <c r="H230" s="230">
        <v>4.1079999999999997</v>
      </c>
      <c r="I230" s="231"/>
      <c r="J230" s="232">
        <f>ROUND(I230*H230,2)</f>
        <v>0</v>
      </c>
      <c r="K230" s="228" t="s">
        <v>170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171</v>
      </c>
      <c r="AT230" s="237" t="s">
        <v>166</v>
      </c>
      <c r="AU230" s="237" t="s">
        <v>164</v>
      </c>
      <c r="AY230" s="17" t="s">
        <v>163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171</v>
      </c>
      <c r="BM230" s="237" t="s">
        <v>308</v>
      </c>
    </row>
    <row r="231" s="2" customFormat="1" ht="33" customHeight="1">
      <c r="A231" s="38"/>
      <c r="B231" s="39"/>
      <c r="C231" s="226" t="s">
        <v>309</v>
      </c>
      <c r="D231" s="226" t="s">
        <v>166</v>
      </c>
      <c r="E231" s="227" t="s">
        <v>310</v>
      </c>
      <c r="F231" s="228" t="s">
        <v>311</v>
      </c>
      <c r="G231" s="229" t="s">
        <v>307</v>
      </c>
      <c r="H231" s="230">
        <v>4.1079999999999997</v>
      </c>
      <c r="I231" s="231"/>
      <c r="J231" s="232">
        <f>ROUND(I231*H231,2)</f>
        <v>0</v>
      </c>
      <c r="K231" s="228" t="s">
        <v>170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171</v>
      </c>
      <c r="AT231" s="237" t="s">
        <v>166</v>
      </c>
      <c r="AU231" s="237" t="s">
        <v>164</v>
      </c>
      <c r="AY231" s="17" t="s">
        <v>163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171</v>
      </c>
      <c r="BM231" s="237" t="s">
        <v>312</v>
      </c>
    </row>
    <row r="232" s="2" customFormat="1">
      <c r="A232" s="38"/>
      <c r="B232" s="39"/>
      <c r="C232" s="226" t="s">
        <v>313</v>
      </c>
      <c r="D232" s="226" t="s">
        <v>166</v>
      </c>
      <c r="E232" s="227" t="s">
        <v>314</v>
      </c>
      <c r="F232" s="228" t="s">
        <v>315</v>
      </c>
      <c r="G232" s="229" t="s">
        <v>307</v>
      </c>
      <c r="H232" s="230">
        <v>61.619999999999997</v>
      </c>
      <c r="I232" s="231"/>
      <c r="J232" s="232">
        <f>ROUND(I232*H232,2)</f>
        <v>0</v>
      </c>
      <c r="K232" s="228" t="s">
        <v>170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171</v>
      </c>
      <c r="AT232" s="237" t="s">
        <v>166</v>
      </c>
      <c r="AU232" s="237" t="s">
        <v>164</v>
      </c>
      <c r="AY232" s="17" t="s">
        <v>163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171</v>
      </c>
      <c r="BM232" s="237" t="s">
        <v>316</v>
      </c>
    </row>
    <row r="233" s="14" customFormat="1">
      <c r="A233" s="14"/>
      <c r="B233" s="250"/>
      <c r="C233" s="251"/>
      <c r="D233" s="241" t="s">
        <v>173</v>
      </c>
      <c r="E233" s="251"/>
      <c r="F233" s="253" t="s">
        <v>317</v>
      </c>
      <c r="G233" s="251"/>
      <c r="H233" s="254">
        <v>61.619999999999997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173</v>
      </c>
      <c r="AU233" s="260" t="s">
        <v>164</v>
      </c>
      <c r="AV233" s="14" t="s">
        <v>85</v>
      </c>
      <c r="AW233" s="14" t="s">
        <v>4</v>
      </c>
      <c r="AX233" s="14" t="s">
        <v>83</v>
      </c>
      <c r="AY233" s="260" t="s">
        <v>163</v>
      </c>
    </row>
    <row r="234" s="2" customFormat="1" ht="33" customHeight="1">
      <c r="A234" s="38"/>
      <c r="B234" s="39"/>
      <c r="C234" s="226" t="s">
        <v>318</v>
      </c>
      <c r="D234" s="226" t="s">
        <v>166</v>
      </c>
      <c r="E234" s="227" t="s">
        <v>319</v>
      </c>
      <c r="F234" s="228" t="s">
        <v>320</v>
      </c>
      <c r="G234" s="229" t="s">
        <v>307</v>
      </c>
      <c r="H234" s="230">
        <v>4.1079999999999997</v>
      </c>
      <c r="I234" s="231"/>
      <c r="J234" s="232">
        <f>ROUND(I234*H234,2)</f>
        <v>0</v>
      </c>
      <c r="K234" s="228" t="s">
        <v>170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171</v>
      </c>
      <c r="AT234" s="237" t="s">
        <v>166</v>
      </c>
      <c r="AU234" s="237" t="s">
        <v>164</v>
      </c>
      <c r="AY234" s="17" t="s">
        <v>163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171</v>
      </c>
      <c r="BM234" s="237" t="s">
        <v>321</v>
      </c>
    </row>
    <row r="235" s="2" customFormat="1" ht="16.5" customHeight="1">
      <c r="A235" s="38"/>
      <c r="B235" s="39"/>
      <c r="C235" s="226" t="s">
        <v>322</v>
      </c>
      <c r="D235" s="226" t="s">
        <v>166</v>
      </c>
      <c r="E235" s="227" t="s">
        <v>323</v>
      </c>
      <c r="F235" s="228" t="s">
        <v>324</v>
      </c>
      <c r="G235" s="229" t="s">
        <v>307</v>
      </c>
      <c r="H235" s="230">
        <v>0.53700000000000003</v>
      </c>
      <c r="I235" s="231"/>
      <c r="J235" s="232">
        <f>ROUND(I235*H235,2)</f>
        <v>0</v>
      </c>
      <c r="K235" s="228" t="s">
        <v>170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171</v>
      </c>
      <c r="AT235" s="237" t="s">
        <v>166</v>
      </c>
      <c r="AU235" s="237" t="s">
        <v>164</v>
      </c>
      <c r="AY235" s="17" t="s">
        <v>163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171</v>
      </c>
      <c r="BM235" s="237" t="s">
        <v>325</v>
      </c>
    </row>
    <row r="236" s="12" customFormat="1" ht="25.92" customHeight="1">
      <c r="A236" s="12"/>
      <c r="B236" s="210"/>
      <c r="C236" s="211"/>
      <c r="D236" s="212" t="s">
        <v>75</v>
      </c>
      <c r="E236" s="213" t="s">
        <v>326</v>
      </c>
      <c r="F236" s="213" t="s">
        <v>327</v>
      </c>
      <c r="G236" s="211"/>
      <c r="H236" s="211"/>
      <c r="I236" s="214"/>
      <c r="J236" s="215">
        <f>BK236</f>
        <v>0</v>
      </c>
      <c r="K236" s="211"/>
      <c r="L236" s="216"/>
      <c r="M236" s="217"/>
      <c r="N236" s="218"/>
      <c r="O236" s="218"/>
      <c r="P236" s="219">
        <f>P237+P276+P282+P307+P315+P335+P340</f>
        <v>0</v>
      </c>
      <c r="Q236" s="218"/>
      <c r="R236" s="219">
        <f>R237+R276+R282+R307+R315+R335+R340</f>
        <v>0.97990365000000001</v>
      </c>
      <c r="S236" s="218"/>
      <c r="T236" s="220">
        <f>T237+T276+T282+T307+T315+T335+T340</f>
        <v>0.22880999999999999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85</v>
      </c>
      <c r="AT236" s="222" t="s">
        <v>75</v>
      </c>
      <c r="AU236" s="222" t="s">
        <v>76</v>
      </c>
      <c r="AY236" s="221" t="s">
        <v>163</v>
      </c>
      <c r="BK236" s="223">
        <f>BK237+BK276+BK282+BK307+BK315+BK335+BK340</f>
        <v>0</v>
      </c>
    </row>
    <row r="237" s="12" customFormat="1" ht="22.8" customHeight="1">
      <c r="A237" s="12"/>
      <c r="B237" s="210"/>
      <c r="C237" s="211"/>
      <c r="D237" s="212" t="s">
        <v>75</v>
      </c>
      <c r="E237" s="224" t="s">
        <v>328</v>
      </c>
      <c r="F237" s="224" t="s">
        <v>329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SUM(P238:P275)</f>
        <v>0</v>
      </c>
      <c r="Q237" s="218"/>
      <c r="R237" s="219">
        <f>SUM(R238:R275)</f>
        <v>0.72495224999999996</v>
      </c>
      <c r="S237" s="218"/>
      <c r="T237" s="220">
        <f>SUM(T238:T275)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85</v>
      </c>
      <c r="AT237" s="222" t="s">
        <v>75</v>
      </c>
      <c r="AU237" s="222" t="s">
        <v>83</v>
      </c>
      <c r="AY237" s="221" t="s">
        <v>163</v>
      </c>
      <c r="BK237" s="223">
        <f>SUM(BK238:BK275)</f>
        <v>0</v>
      </c>
    </row>
    <row r="238" s="2" customFormat="1">
      <c r="A238" s="38"/>
      <c r="B238" s="39"/>
      <c r="C238" s="226" t="s">
        <v>330</v>
      </c>
      <c r="D238" s="226" t="s">
        <v>166</v>
      </c>
      <c r="E238" s="227" t="s">
        <v>331</v>
      </c>
      <c r="F238" s="228" t="s">
        <v>332</v>
      </c>
      <c r="G238" s="229" t="s">
        <v>169</v>
      </c>
      <c r="H238" s="230">
        <v>7.1299999999999999</v>
      </c>
      <c r="I238" s="231"/>
      <c r="J238" s="232">
        <f>ROUND(I238*H238,2)</f>
        <v>0</v>
      </c>
      <c r="K238" s="228" t="s">
        <v>170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0.056869999999999997</v>
      </c>
      <c r="R238" s="235">
        <f>Q238*H238</f>
        <v>0.40548309999999999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208</v>
      </c>
      <c r="AT238" s="237" t="s">
        <v>166</v>
      </c>
      <c r="AU238" s="237" t="s">
        <v>85</v>
      </c>
      <c r="AY238" s="17" t="s">
        <v>163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208</v>
      </c>
      <c r="BM238" s="237" t="s">
        <v>333</v>
      </c>
    </row>
    <row r="239" s="14" customFormat="1">
      <c r="A239" s="14"/>
      <c r="B239" s="250"/>
      <c r="C239" s="251"/>
      <c r="D239" s="241" t="s">
        <v>173</v>
      </c>
      <c r="E239" s="252" t="s">
        <v>1</v>
      </c>
      <c r="F239" s="253" t="s">
        <v>334</v>
      </c>
      <c r="G239" s="251"/>
      <c r="H239" s="254">
        <v>1.9490000000000001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173</v>
      </c>
      <c r="AU239" s="260" t="s">
        <v>85</v>
      </c>
      <c r="AV239" s="14" t="s">
        <v>85</v>
      </c>
      <c r="AW239" s="14" t="s">
        <v>32</v>
      </c>
      <c r="AX239" s="14" t="s">
        <v>76</v>
      </c>
      <c r="AY239" s="260" t="s">
        <v>163</v>
      </c>
    </row>
    <row r="240" s="13" customFormat="1">
      <c r="A240" s="13"/>
      <c r="B240" s="239"/>
      <c r="C240" s="240"/>
      <c r="D240" s="241" t="s">
        <v>173</v>
      </c>
      <c r="E240" s="242" t="s">
        <v>1</v>
      </c>
      <c r="F240" s="243" t="s">
        <v>335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173</v>
      </c>
      <c r="AU240" s="249" t="s">
        <v>85</v>
      </c>
      <c r="AV240" s="13" t="s">
        <v>83</v>
      </c>
      <c r="AW240" s="13" t="s">
        <v>32</v>
      </c>
      <c r="AX240" s="13" t="s">
        <v>76</v>
      </c>
      <c r="AY240" s="249" t="s">
        <v>163</v>
      </c>
    </row>
    <row r="241" s="14" customFormat="1">
      <c r="A241" s="14"/>
      <c r="B241" s="250"/>
      <c r="C241" s="251"/>
      <c r="D241" s="241" t="s">
        <v>173</v>
      </c>
      <c r="E241" s="252" t="s">
        <v>1</v>
      </c>
      <c r="F241" s="253" t="s">
        <v>336</v>
      </c>
      <c r="G241" s="251"/>
      <c r="H241" s="254">
        <v>3.843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173</v>
      </c>
      <c r="AU241" s="260" t="s">
        <v>85</v>
      </c>
      <c r="AV241" s="14" t="s">
        <v>85</v>
      </c>
      <c r="AW241" s="14" t="s">
        <v>32</v>
      </c>
      <c r="AX241" s="14" t="s">
        <v>76</v>
      </c>
      <c r="AY241" s="260" t="s">
        <v>163</v>
      </c>
    </row>
    <row r="242" s="13" customFormat="1">
      <c r="A242" s="13"/>
      <c r="B242" s="239"/>
      <c r="C242" s="240"/>
      <c r="D242" s="241" t="s">
        <v>173</v>
      </c>
      <c r="E242" s="242" t="s">
        <v>1</v>
      </c>
      <c r="F242" s="243" t="s">
        <v>337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173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163</v>
      </c>
    </row>
    <row r="243" s="14" customFormat="1">
      <c r="A243" s="14"/>
      <c r="B243" s="250"/>
      <c r="C243" s="251"/>
      <c r="D243" s="241" t="s">
        <v>173</v>
      </c>
      <c r="E243" s="252" t="s">
        <v>1</v>
      </c>
      <c r="F243" s="253" t="s">
        <v>338</v>
      </c>
      <c r="G243" s="251"/>
      <c r="H243" s="254">
        <v>1.3380000000000001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173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163</v>
      </c>
    </row>
    <row r="244" s="2" customFormat="1" ht="21.75" customHeight="1">
      <c r="A244" s="38"/>
      <c r="B244" s="39"/>
      <c r="C244" s="226" t="s">
        <v>339</v>
      </c>
      <c r="D244" s="226" t="s">
        <v>166</v>
      </c>
      <c r="E244" s="227" t="s">
        <v>340</v>
      </c>
      <c r="F244" s="228" t="s">
        <v>341</v>
      </c>
      <c r="G244" s="229" t="s">
        <v>169</v>
      </c>
      <c r="H244" s="230">
        <v>7.1299999999999999</v>
      </c>
      <c r="I244" s="231"/>
      <c r="J244" s="232">
        <f>ROUND(I244*H244,2)</f>
        <v>0</v>
      </c>
      <c r="K244" s="228" t="s">
        <v>170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0.00020000000000000001</v>
      </c>
      <c r="R244" s="235">
        <f>Q244*H244</f>
        <v>0.001426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208</v>
      </c>
      <c r="AT244" s="237" t="s">
        <v>166</v>
      </c>
      <c r="AU244" s="237" t="s">
        <v>85</v>
      </c>
      <c r="AY244" s="17" t="s">
        <v>163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208</v>
      </c>
      <c r="BM244" s="237" t="s">
        <v>342</v>
      </c>
    </row>
    <row r="245" s="2" customFormat="1">
      <c r="A245" s="38"/>
      <c r="B245" s="39"/>
      <c r="C245" s="226" t="s">
        <v>343</v>
      </c>
      <c r="D245" s="226" t="s">
        <v>166</v>
      </c>
      <c r="E245" s="227" t="s">
        <v>344</v>
      </c>
      <c r="F245" s="228" t="s">
        <v>345</v>
      </c>
      <c r="G245" s="229" t="s">
        <v>169</v>
      </c>
      <c r="H245" s="230">
        <v>0.74299999999999999</v>
      </c>
      <c r="I245" s="231"/>
      <c r="J245" s="232">
        <f>ROUND(I245*H245,2)</f>
        <v>0</v>
      </c>
      <c r="K245" s="228" t="s">
        <v>170</v>
      </c>
      <c r="L245" s="44"/>
      <c r="M245" s="233" t="s">
        <v>1</v>
      </c>
      <c r="N245" s="234" t="s">
        <v>41</v>
      </c>
      <c r="O245" s="91"/>
      <c r="P245" s="235">
        <f>O245*H245</f>
        <v>0</v>
      </c>
      <c r="Q245" s="235">
        <v>0.012200000000000001</v>
      </c>
      <c r="R245" s="235">
        <f>Q245*H245</f>
        <v>0.0090646000000000008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208</v>
      </c>
      <c r="AT245" s="237" t="s">
        <v>166</v>
      </c>
      <c r="AU245" s="237" t="s">
        <v>85</v>
      </c>
      <c r="AY245" s="17" t="s">
        <v>163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208</v>
      </c>
      <c r="BM245" s="237" t="s">
        <v>346</v>
      </c>
    </row>
    <row r="246" s="14" customFormat="1">
      <c r="A246" s="14"/>
      <c r="B246" s="250"/>
      <c r="C246" s="251"/>
      <c r="D246" s="241" t="s">
        <v>173</v>
      </c>
      <c r="E246" s="252" t="s">
        <v>1</v>
      </c>
      <c r="F246" s="253" t="s">
        <v>216</v>
      </c>
      <c r="G246" s="251"/>
      <c r="H246" s="254">
        <v>0.74299999999999999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173</v>
      </c>
      <c r="AU246" s="260" t="s">
        <v>85</v>
      </c>
      <c r="AV246" s="14" t="s">
        <v>85</v>
      </c>
      <c r="AW246" s="14" t="s">
        <v>32</v>
      </c>
      <c r="AX246" s="14" t="s">
        <v>76</v>
      </c>
      <c r="AY246" s="260" t="s">
        <v>163</v>
      </c>
    </row>
    <row r="247" s="2" customFormat="1" ht="16.5" customHeight="1">
      <c r="A247" s="38"/>
      <c r="B247" s="39"/>
      <c r="C247" s="226" t="s">
        <v>347</v>
      </c>
      <c r="D247" s="226" t="s">
        <v>166</v>
      </c>
      <c r="E247" s="227" t="s">
        <v>348</v>
      </c>
      <c r="F247" s="228" t="s">
        <v>349</v>
      </c>
      <c r="G247" s="229" t="s">
        <v>169</v>
      </c>
      <c r="H247" s="230">
        <v>0.74299999999999999</v>
      </c>
      <c r="I247" s="231"/>
      <c r="J247" s="232">
        <f>ROUND(I247*H247,2)</f>
        <v>0</v>
      </c>
      <c r="K247" s="228" t="s">
        <v>170</v>
      </c>
      <c r="L247" s="44"/>
      <c r="M247" s="233" t="s">
        <v>1</v>
      </c>
      <c r="N247" s="234" t="s">
        <v>41</v>
      </c>
      <c r="O247" s="91"/>
      <c r="P247" s="235">
        <f>O247*H247</f>
        <v>0</v>
      </c>
      <c r="Q247" s="235">
        <v>0.00010000000000000001</v>
      </c>
      <c r="R247" s="235">
        <f>Q247*H247</f>
        <v>7.4300000000000004E-05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208</v>
      </c>
      <c r="AT247" s="237" t="s">
        <v>166</v>
      </c>
      <c r="AU247" s="237" t="s">
        <v>85</v>
      </c>
      <c r="AY247" s="17" t="s">
        <v>163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83</v>
      </c>
      <c r="BK247" s="238">
        <f>ROUND(I247*H247,2)</f>
        <v>0</v>
      </c>
      <c r="BL247" s="17" t="s">
        <v>208</v>
      </c>
      <c r="BM247" s="237" t="s">
        <v>350</v>
      </c>
    </row>
    <row r="248" s="2" customFormat="1" ht="33" customHeight="1">
      <c r="A248" s="38"/>
      <c r="B248" s="39"/>
      <c r="C248" s="226" t="s">
        <v>351</v>
      </c>
      <c r="D248" s="226" t="s">
        <v>166</v>
      </c>
      <c r="E248" s="227" t="s">
        <v>352</v>
      </c>
      <c r="F248" s="228" t="s">
        <v>353</v>
      </c>
      <c r="G248" s="229" t="s">
        <v>169</v>
      </c>
      <c r="H248" s="230">
        <v>25.300000000000001</v>
      </c>
      <c r="I248" s="231"/>
      <c r="J248" s="232">
        <f>ROUND(I248*H248,2)</f>
        <v>0</v>
      </c>
      <c r="K248" s="228" t="s">
        <v>170</v>
      </c>
      <c r="L248" s="44"/>
      <c r="M248" s="233" t="s">
        <v>1</v>
      </c>
      <c r="N248" s="234" t="s">
        <v>41</v>
      </c>
      <c r="O248" s="91"/>
      <c r="P248" s="235">
        <f>O248*H248</f>
        <v>0</v>
      </c>
      <c r="Q248" s="235">
        <v>0.00117</v>
      </c>
      <c r="R248" s="235">
        <f>Q248*H248</f>
        <v>0.029601000000000002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208</v>
      </c>
      <c r="AT248" s="237" t="s">
        <v>166</v>
      </c>
      <c r="AU248" s="237" t="s">
        <v>85</v>
      </c>
      <c r="AY248" s="17" t="s">
        <v>163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208</v>
      </c>
      <c r="BM248" s="237" t="s">
        <v>354</v>
      </c>
    </row>
    <row r="249" s="2" customFormat="1">
      <c r="A249" s="38"/>
      <c r="B249" s="39"/>
      <c r="C249" s="261" t="s">
        <v>355</v>
      </c>
      <c r="D249" s="261" t="s">
        <v>356</v>
      </c>
      <c r="E249" s="262" t="s">
        <v>357</v>
      </c>
      <c r="F249" s="263" t="s">
        <v>358</v>
      </c>
      <c r="G249" s="264" t="s">
        <v>169</v>
      </c>
      <c r="H249" s="265">
        <v>20.265000000000001</v>
      </c>
      <c r="I249" s="266"/>
      <c r="J249" s="267">
        <f>ROUND(I249*H249,2)</f>
        <v>0</v>
      </c>
      <c r="K249" s="263" t="s">
        <v>1</v>
      </c>
      <c r="L249" s="268"/>
      <c r="M249" s="269" t="s">
        <v>1</v>
      </c>
      <c r="N249" s="270" t="s">
        <v>41</v>
      </c>
      <c r="O249" s="91"/>
      <c r="P249" s="235">
        <f>O249*H249</f>
        <v>0</v>
      </c>
      <c r="Q249" s="235">
        <v>0.0012999999999999999</v>
      </c>
      <c r="R249" s="235">
        <f>Q249*H249</f>
        <v>0.0263445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351</v>
      </c>
      <c r="AT249" s="237" t="s">
        <v>356</v>
      </c>
      <c r="AU249" s="237" t="s">
        <v>85</v>
      </c>
      <c r="AY249" s="17" t="s">
        <v>163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208</v>
      </c>
      <c r="BM249" s="237" t="s">
        <v>359</v>
      </c>
    </row>
    <row r="250" s="14" customFormat="1">
      <c r="A250" s="14"/>
      <c r="B250" s="250"/>
      <c r="C250" s="251"/>
      <c r="D250" s="241" t="s">
        <v>173</v>
      </c>
      <c r="E250" s="252" t="s">
        <v>1</v>
      </c>
      <c r="F250" s="253" t="s">
        <v>227</v>
      </c>
      <c r="G250" s="251"/>
      <c r="H250" s="254">
        <v>6.5999999999999996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173</v>
      </c>
      <c r="AU250" s="260" t="s">
        <v>85</v>
      </c>
      <c r="AV250" s="14" t="s">
        <v>85</v>
      </c>
      <c r="AW250" s="14" t="s">
        <v>32</v>
      </c>
      <c r="AX250" s="14" t="s">
        <v>76</v>
      </c>
      <c r="AY250" s="260" t="s">
        <v>163</v>
      </c>
    </row>
    <row r="251" s="14" customFormat="1">
      <c r="A251" s="14"/>
      <c r="B251" s="250"/>
      <c r="C251" s="251"/>
      <c r="D251" s="241" t="s">
        <v>173</v>
      </c>
      <c r="E251" s="252" t="s">
        <v>1</v>
      </c>
      <c r="F251" s="253" t="s">
        <v>228</v>
      </c>
      <c r="G251" s="251"/>
      <c r="H251" s="254">
        <v>5.4000000000000004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173</v>
      </c>
      <c r="AU251" s="260" t="s">
        <v>85</v>
      </c>
      <c r="AV251" s="14" t="s">
        <v>85</v>
      </c>
      <c r="AW251" s="14" t="s">
        <v>32</v>
      </c>
      <c r="AX251" s="14" t="s">
        <v>76</v>
      </c>
      <c r="AY251" s="260" t="s">
        <v>163</v>
      </c>
    </row>
    <row r="252" s="14" customFormat="1">
      <c r="A252" s="14"/>
      <c r="B252" s="250"/>
      <c r="C252" s="251"/>
      <c r="D252" s="241" t="s">
        <v>173</v>
      </c>
      <c r="E252" s="252" t="s">
        <v>1</v>
      </c>
      <c r="F252" s="253" t="s">
        <v>229</v>
      </c>
      <c r="G252" s="251"/>
      <c r="H252" s="254">
        <v>7.2999999999999998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173</v>
      </c>
      <c r="AU252" s="260" t="s">
        <v>85</v>
      </c>
      <c r="AV252" s="14" t="s">
        <v>85</v>
      </c>
      <c r="AW252" s="14" t="s">
        <v>32</v>
      </c>
      <c r="AX252" s="14" t="s">
        <v>76</v>
      </c>
      <c r="AY252" s="260" t="s">
        <v>163</v>
      </c>
    </row>
    <row r="253" s="14" customFormat="1">
      <c r="A253" s="14"/>
      <c r="B253" s="250"/>
      <c r="C253" s="251"/>
      <c r="D253" s="241" t="s">
        <v>173</v>
      </c>
      <c r="E253" s="251"/>
      <c r="F253" s="253" t="s">
        <v>360</v>
      </c>
      <c r="G253" s="251"/>
      <c r="H253" s="254">
        <v>20.265000000000001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173</v>
      </c>
      <c r="AU253" s="260" t="s">
        <v>85</v>
      </c>
      <c r="AV253" s="14" t="s">
        <v>85</v>
      </c>
      <c r="AW253" s="14" t="s">
        <v>4</v>
      </c>
      <c r="AX253" s="14" t="s">
        <v>83</v>
      </c>
      <c r="AY253" s="260" t="s">
        <v>163</v>
      </c>
    </row>
    <row r="254" s="2" customFormat="1">
      <c r="A254" s="38"/>
      <c r="B254" s="39"/>
      <c r="C254" s="261" t="s">
        <v>361</v>
      </c>
      <c r="D254" s="261" t="s">
        <v>356</v>
      </c>
      <c r="E254" s="262" t="s">
        <v>362</v>
      </c>
      <c r="F254" s="263" t="s">
        <v>363</v>
      </c>
      <c r="G254" s="264" t="s">
        <v>169</v>
      </c>
      <c r="H254" s="265">
        <v>6.2999999999999998</v>
      </c>
      <c r="I254" s="266"/>
      <c r="J254" s="267">
        <f>ROUND(I254*H254,2)</f>
        <v>0</v>
      </c>
      <c r="K254" s="263" t="s">
        <v>1</v>
      </c>
      <c r="L254" s="268"/>
      <c r="M254" s="269" t="s">
        <v>1</v>
      </c>
      <c r="N254" s="270" t="s">
        <v>41</v>
      </c>
      <c r="O254" s="91"/>
      <c r="P254" s="235">
        <f>O254*H254</f>
        <v>0</v>
      </c>
      <c r="Q254" s="235">
        <v>0.0018</v>
      </c>
      <c r="R254" s="235">
        <f>Q254*H254</f>
        <v>0.011339999999999999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351</v>
      </c>
      <c r="AT254" s="237" t="s">
        <v>356</v>
      </c>
      <c r="AU254" s="237" t="s">
        <v>85</v>
      </c>
      <c r="AY254" s="17" t="s">
        <v>163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208</v>
      </c>
      <c r="BM254" s="237" t="s">
        <v>364</v>
      </c>
    </row>
    <row r="255" s="14" customFormat="1">
      <c r="A255" s="14"/>
      <c r="B255" s="250"/>
      <c r="C255" s="251"/>
      <c r="D255" s="241" t="s">
        <v>173</v>
      </c>
      <c r="E255" s="252" t="s">
        <v>1</v>
      </c>
      <c r="F255" s="253" t="s">
        <v>230</v>
      </c>
      <c r="G255" s="251"/>
      <c r="H255" s="254">
        <v>6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173</v>
      </c>
      <c r="AU255" s="260" t="s">
        <v>85</v>
      </c>
      <c r="AV255" s="14" t="s">
        <v>85</v>
      </c>
      <c r="AW255" s="14" t="s">
        <v>32</v>
      </c>
      <c r="AX255" s="14" t="s">
        <v>76</v>
      </c>
      <c r="AY255" s="260" t="s">
        <v>163</v>
      </c>
    </row>
    <row r="256" s="14" customFormat="1">
      <c r="A256" s="14"/>
      <c r="B256" s="250"/>
      <c r="C256" s="251"/>
      <c r="D256" s="241" t="s">
        <v>173</v>
      </c>
      <c r="E256" s="251"/>
      <c r="F256" s="253" t="s">
        <v>365</v>
      </c>
      <c r="G256" s="251"/>
      <c r="H256" s="254">
        <v>6.2999999999999998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173</v>
      </c>
      <c r="AU256" s="260" t="s">
        <v>85</v>
      </c>
      <c r="AV256" s="14" t="s">
        <v>85</v>
      </c>
      <c r="AW256" s="14" t="s">
        <v>4</v>
      </c>
      <c r="AX256" s="14" t="s">
        <v>83</v>
      </c>
      <c r="AY256" s="260" t="s">
        <v>163</v>
      </c>
    </row>
    <row r="257" s="2" customFormat="1" ht="33" customHeight="1">
      <c r="A257" s="38"/>
      <c r="B257" s="39"/>
      <c r="C257" s="226" t="s">
        <v>366</v>
      </c>
      <c r="D257" s="226" t="s">
        <v>166</v>
      </c>
      <c r="E257" s="227" t="s">
        <v>367</v>
      </c>
      <c r="F257" s="228" t="s">
        <v>368</v>
      </c>
      <c r="G257" s="229" t="s">
        <v>169</v>
      </c>
      <c r="H257" s="230">
        <v>79.5</v>
      </c>
      <c r="I257" s="231"/>
      <c r="J257" s="232">
        <f>ROUND(I257*H257,2)</f>
        <v>0</v>
      </c>
      <c r="K257" s="228" t="s">
        <v>170</v>
      </c>
      <c r="L257" s="44"/>
      <c r="M257" s="233" t="s">
        <v>1</v>
      </c>
      <c r="N257" s="234" t="s">
        <v>41</v>
      </c>
      <c r="O257" s="91"/>
      <c r="P257" s="235">
        <f>O257*H257</f>
        <v>0</v>
      </c>
      <c r="Q257" s="235">
        <v>0.00117</v>
      </c>
      <c r="R257" s="235">
        <f>Q257*H257</f>
        <v>0.093015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208</v>
      </c>
      <c r="AT257" s="237" t="s">
        <v>166</v>
      </c>
      <c r="AU257" s="237" t="s">
        <v>85</v>
      </c>
      <c r="AY257" s="17" t="s">
        <v>163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208</v>
      </c>
      <c r="BM257" s="237" t="s">
        <v>369</v>
      </c>
    </row>
    <row r="258" s="2" customFormat="1">
      <c r="A258" s="38"/>
      <c r="B258" s="39"/>
      <c r="C258" s="261" t="s">
        <v>370</v>
      </c>
      <c r="D258" s="261" t="s">
        <v>356</v>
      </c>
      <c r="E258" s="262" t="s">
        <v>371</v>
      </c>
      <c r="F258" s="263" t="s">
        <v>372</v>
      </c>
      <c r="G258" s="264" t="s">
        <v>169</v>
      </c>
      <c r="H258" s="265">
        <v>53.865000000000002</v>
      </c>
      <c r="I258" s="266"/>
      <c r="J258" s="267">
        <f>ROUND(I258*H258,2)</f>
        <v>0</v>
      </c>
      <c r="K258" s="263" t="s">
        <v>1</v>
      </c>
      <c r="L258" s="268"/>
      <c r="M258" s="269" t="s">
        <v>1</v>
      </c>
      <c r="N258" s="270" t="s">
        <v>41</v>
      </c>
      <c r="O258" s="91"/>
      <c r="P258" s="235">
        <f>O258*H258</f>
        <v>0</v>
      </c>
      <c r="Q258" s="235">
        <v>0.00173</v>
      </c>
      <c r="R258" s="235">
        <f>Q258*H258</f>
        <v>0.093186450000000004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351</v>
      </c>
      <c r="AT258" s="237" t="s">
        <v>356</v>
      </c>
      <c r="AU258" s="237" t="s">
        <v>85</v>
      </c>
      <c r="AY258" s="17" t="s">
        <v>163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208</v>
      </c>
      <c r="BM258" s="237" t="s">
        <v>373</v>
      </c>
    </row>
    <row r="259" s="14" customFormat="1">
      <c r="A259" s="14"/>
      <c r="B259" s="250"/>
      <c r="C259" s="251"/>
      <c r="D259" s="241" t="s">
        <v>173</v>
      </c>
      <c r="E259" s="252" t="s">
        <v>1</v>
      </c>
      <c r="F259" s="253" t="s">
        <v>374</v>
      </c>
      <c r="G259" s="251"/>
      <c r="H259" s="254">
        <v>31.5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173</v>
      </c>
      <c r="AU259" s="260" t="s">
        <v>85</v>
      </c>
      <c r="AV259" s="14" t="s">
        <v>85</v>
      </c>
      <c r="AW259" s="14" t="s">
        <v>32</v>
      </c>
      <c r="AX259" s="14" t="s">
        <v>76</v>
      </c>
      <c r="AY259" s="260" t="s">
        <v>163</v>
      </c>
    </row>
    <row r="260" s="14" customFormat="1">
      <c r="A260" s="14"/>
      <c r="B260" s="250"/>
      <c r="C260" s="251"/>
      <c r="D260" s="241" t="s">
        <v>173</v>
      </c>
      <c r="E260" s="252" t="s">
        <v>1</v>
      </c>
      <c r="F260" s="253" t="s">
        <v>222</v>
      </c>
      <c r="G260" s="251"/>
      <c r="H260" s="254">
        <v>9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173</v>
      </c>
      <c r="AU260" s="260" t="s">
        <v>85</v>
      </c>
      <c r="AV260" s="14" t="s">
        <v>85</v>
      </c>
      <c r="AW260" s="14" t="s">
        <v>32</v>
      </c>
      <c r="AX260" s="14" t="s">
        <v>76</v>
      </c>
      <c r="AY260" s="260" t="s">
        <v>163</v>
      </c>
    </row>
    <row r="261" s="14" customFormat="1">
      <c r="A261" s="14"/>
      <c r="B261" s="250"/>
      <c r="C261" s="251"/>
      <c r="D261" s="241" t="s">
        <v>173</v>
      </c>
      <c r="E261" s="252" t="s">
        <v>1</v>
      </c>
      <c r="F261" s="253" t="s">
        <v>223</v>
      </c>
      <c r="G261" s="251"/>
      <c r="H261" s="254">
        <v>10.800000000000001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173</v>
      </c>
      <c r="AU261" s="260" t="s">
        <v>85</v>
      </c>
      <c r="AV261" s="14" t="s">
        <v>85</v>
      </c>
      <c r="AW261" s="14" t="s">
        <v>32</v>
      </c>
      <c r="AX261" s="14" t="s">
        <v>76</v>
      </c>
      <c r="AY261" s="260" t="s">
        <v>163</v>
      </c>
    </row>
    <row r="262" s="14" customFormat="1">
      <c r="A262" s="14"/>
      <c r="B262" s="250"/>
      <c r="C262" s="251"/>
      <c r="D262" s="241" t="s">
        <v>173</v>
      </c>
      <c r="E262" s="251"/>
      <c r="F262" s="253" t="s">
        <v>375</v>
      </c>
      <c r="G262" s="251"/>
      <c r="H262" s="254">
        <v>53.865000000000002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173</v>
      </c>
      <c r="AU262" s="260" t="s">
        <v>85</v>
      </c>
      <c r="AV262" s="14" t="s">
        <v>85</v>
      </c>
      <c r="AW262" s="14" t="s">
        <v>4</v>
      </c>
      <c r="AX262" s="14" t="s">
        <v>83</v>
      </c>
      <c r="AY262" s="260" t="s">
        <v>163</v>
      </c>
    </row>
    <row r="263" s="2" customFormat="1" ht="33" customHeight="1">
      <c r="A263" s="38"/>
      <c r="B263" s="39"/>
      <c r="C263" s="261" t="s">
        <v>376</v>
      </c>
      <c r="D263" s="261" t="s">
        <v>356</v>
      </c>
      <c r="E263" s="262" t="s">
        <v>377</v>
      </c>
      <c r="F263" s="263" t="s">
        <v>378</v>
      </c>
      <c r="G263" s="264" t="s">
        <v>169</v>
      </c>
      <c r="H263" s="265">
        <v>29.609999999999999</v>
      </c>
      <c r="I263" s="266"/>
      <c r="J263" s="267">
        <f>ROUND(I263*H263,2)</f>
        <v>0</v>
      </c>
      <c r="K263" s="263" t="s">
        <v>1</v>
      </c>
      <c r="L263" s="268"/>
      <c r="M263" s="269" t="s">
        <v>1</v>
      </c>
      <c r="N263" s="270" t="s">
        <v>41</v>
      </c>
      <c r="O263" s="91"/>
      <c r="P263" s="235">
        <f>O263*H263</f>
        <v>0</v>
      </c>
      <c r="Q263" s="235">
        <v>0.00173</v>
      </c>
      <c r="R263" s="235">
        <f>Q263*H263</f>
        <v>0.051225300000000001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351</v>
      </c>
      <c r="AT263" s="237" t="s">
        <v>356</v>
      </c>
      <c r="AU263" s="237" t="s">
        <v>85</v>
      </c>
      <c r="AY263" s="17" t="s">
        <v>163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83</v>
      </c>
      <c r="BK263" s="238">
        <f>ROUND(I263*H263,2)</f>
        <v>0</v>
      </c>
      <c r="BL263" s="17" t="s">
        <v>208</v>
      </c>
      <c r="BM263" s="237" t="s">
        <v>379</v>
      </c>
    </row>
    <row r="264" s="14" customFormat="1">
      <c r="A264" s="14"/>
      <c r="B264" s="250"/>
      <c r="C264" s="251"/>
      <c r="D264" s="241" t="s">
        <v>173</v>
      </c>
      <c r="E264" s="252" t="s">
        <v>1</v>
      </c>
      <c r="F264" s="253" t="s">
        <v>380</v>
      </c>
      <c r="G264" s="251"/>
      <c r="H264" s="254">
        <v>28.199999999999999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173</v>
      </c>
      <c r="AU264" s="260" t="s">
        <v>85</v>
      </c>
      <c r="AV264" s="14" t="s">
        <v>85</v>
      </c>
      <c r="AW264" s="14" t="s">
        <v>32</v>
      </c>
      <c r="AX264" s="14" t="s">
        <v>76</v>
      </c>
      <c r="AY264" s="260" t="s">
        <v>163</v>
      </c>
    </row>
    <row r="265" s="14" customFormat="1">
      <c r="A265" s="14"/>
      <c r="B265" s="250"/>
      <c r="C265" s="251"/>
      <c r="D265" s="241" t="s">
        <v>173</v>
      </c>
      <c r="E265" s="251"/>
      <c r="F265" s="253" t="s">
        <v>381</v>
      </c>
      <c r="G265" s="251"/>
      <c r="H265" s="254">
        <v>29.609999999999999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173</v>
      </c>
      <c r="AU265" s="260" t="s">
        <v>85</v>
      </c>
      <c r="AV265" s="14" t="s">
        <v>85</v>
      </c>
      <c r="AW265" s="14" t="s">
        <v>4</v>
      </c>
      <c r="AX265" s="14" t="s">
        <v>83</v>
      </c>
      <c r="AY265" s="260" t="s">
        <v>163</v>
      </c>
    </row>
    <row r="266" s="2" customFormat="1" ht="33" customHeight="1">
      <c r="A266" s="38"/>
      <c r="B266" s="39"/>
      <c r="C266" s="226" t="s">
        <v>382</v>
      </c>
      <c r="D266" s="226" t="s">
        <v>166</v>
      </c>
      <c r="E266" s="227" t="s">
        <v>383</v>
      </c>
      <c r="F266" s="228" t="s">
        <v>384</v>
      </c>
      <c r="G266" s="229" t="s">
        <v>169</v>
      </c>
      <c r="H266" s="230">
        <v>104.8</v>
      </c>
      <c r="I266" s="231"/>
      <c r="J266" s="232">
        <f>ROUND(I266*H266,2)</f>
        <v>0</v>
      </c>
      <c r="K266" s="228" t="s">
        <v>170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4.0000000000000003E-05</v>
      </c>
      <c r="R266" s="235">
        <f>Q266*H266</f>
        <v>0.0041920000000000004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385</v>
      </c>
      <c r="AT266" s="237" t="s">
        <v>166</v>
      </c>
      <c r="AU266" s="237" t="s">
        <v>85</v>
      </c>
      <c r="AY266" s="17" t="s">
        <v>163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385</v>
      </c>
      <c r="BM266" s="237" t="s">
        <v>386</v>
      </c>
    </row>
    <row r="267" s="14" customFormat="1">
      <c r="A267" s="14"/>
      <c r="B267" s="250"/>
      <c r="C267" s="251"/>
      <c r="D267" s="241" t="s">
        <v>173</v>
      </c>
      <c r="E267" s="252" t="s">
        <v>1</v>
      </c>
      <c r="F267" s="253" t="s">
        <v>374</v>
      </c>
      <c r="G267" s="251"/>
      <c r="H267" s="254">
        <v>31.5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173</v>
      </c>
      <c r="AU267" s="260" t="s">
        <v>85</v>
      </c>
      <c r="AV267" s="14" t="s">
        <v>85</v>
      </c>
      <c r="AW267" s="14" t="s">
        <v>32</v>
      </c>
      <c r="AX267" s="14" t="s">
        <v>76</v>
      </c>
      <c r="AY267" s="260" t="s">
        <v>163</v>
      </c>
    </row>
    <row r="268" s="14" customFormat="1">
      <c r="A268" s="14"/>
      <c r="B268" s="250"/>
      <c r="C268" s="251"/>
      <c r="D268" s="241" t="s">
        <v>173</v>
      </c>
      <c r="E268" s="252" t="s">
        <v>1</v>
      </c>
      <c r="F268" s="253" t="s">
        <v>380</v>
      </c>
      <c r="G268" s="251"/>
      <c r="H268" s="254">
        <v>28.199999999999999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173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163</v>
      </c>
    </row>
    <row r="269" s="14" customFormat="1">
      <c r="A269" s="14"/>
      <c r="B269" s="250"/>
      <c r="C269" s="251"/>
      <c r="D269" s="241" t="s">
        <v>173</v>
      </c>
      <c r="E269" s="252" t="s">
        <v>1</v>
      </c>
      <c r="F269" s="253" t="s">
        <v>222</v>
      </c>
      <c r="G269" s="251"/>
      <c r="H269" s="254">
        <v>9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173</v>
      </c>
      <c r="AU269" s="260" t="s">
        <v>85</v>
      </c>
      <c r="AV269" s="14" t="s">
        <v>85</v>
      </c>
      <c r="AW269" s="14" t="s">
        <v>32</v>
      </c>
      <c r="AX269" s="14" t="s">
        <v>76</v>
      </c>
      <c r="AY269" s="260" t="s">
        <v>163</v>
      </c>
    </row>
    <row r="270" s="14" customFormat="1">
      <c r="A270" s="14"/>
      <c r="B270" s="250"/>
      <c r="C270" s="251"/>
      <c r="D270" s="241" t="s">
        <v>173</v>
      </c>
      <c r="E270" s="252" t="s">
        <v>1</v>
      </c>
      <c r="F270" s="253" t="s">
        <v>227</v>
      </c>
      <c r="G270" s="251"/>
      <c r="H270" s="254">
        <v>6.5999999999999996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173</v>
      </c>
      <c r="AU270" s="260" t="s">
        <v>85</v>
      </c>
      <c r="AV270" s="14" t="s">
        <v>85</v>
      </c>
      <c r="AW270" s="14" t="s">
        <v>32</v>
      </c>
      <c r="AX270" s="14" t="s">
        <v>76</v>
      </c>
      <c r="AY270" s="260" t="s">
        <v>163</v>
      </c>
    </row>
    <row r="271" s="14" customFormat="1">
      <c r="A271" s="14"/>
      <c r="B271" s="250"/>
      <c r="C271" s="251"/>
      <c r="D271" s="241" t="s">
        <v>173</v>
      </c>
      <c r="E271" s="252" t="s">
        <v>1</v>
      </c>
      <c r="F271" s="253" t="s">
        <v>228</v>
      </c>
      <c r="G271" s="251"/>
      <c r="H271" s="254">
        <v>5.4000000000000004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173</v>
      </c>
      <c r="AU271" s="260" t="s">
        <v>85</v>
      </c>
      <c r="AV271" s="14" t="s">
        <v>85</v>
      </c>
      <c r="AW271" s="14" t="s">
        <v>32</v>
      </c>
      <c r="AX271" s="14" t="s">
        <v>76</v>
      </c>
      <c r="AY271" s="260" t="s">
        <v>163</v>
      </c>
    </row>
    <row r="272" s="14" customFormat="1">
      <c r="A272" s="14"/>
      <c r="B272" s="250"/>
      <c r="C272" s="251"/>
      <c r="D272" s="241" t="s">
        <v>173</v>
      </c>
      <c r="E272" s="252" t="s">
        <v>1</v>
      </c>
      <c r="F272" s="253" t="s">
        <v>229</v>
      </c>
      <c r="G272" s="251"/>
      <c r="H272" s="254">
        <v>7.2999999999999998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173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163</v>
      </c>
    </row>
    <row r="273" s="14" customFormat="1">
      <c r="A273" s="14"/>
      <c r="B273" s="250"/>
      <c r="C273" s="251"/>
      <c r="D273" s="241" t="s">
        <v>173</v>
      </c>
      <c r="E273" s="252" t="s">
        <v>1</v>
      </c>
      <c r="F273" s="253" t="s">
        <v>223</v>
      </c>
      <c r="G273" s="251"/>
      <c r="H273" s="254">
        <v>10.800000000000001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0" t="s">
        <v>173</v>
      </c>
      <c r="AU273" s="260" t="s">
        <v>85</v>
      </c>
      <c r="AV273" s="14" t="s">
        <v>85</v>
      </c>
      <c r="AW273" s="14" t="s">
        <v>32</v>
      </c>
      <c r="AX273" s="14" t="s">
        <v>76</v>
      </c>
      <c r="AY273" s="260" t="s">
        <v>163</v>
      </c>
    </row>
    <row r="274" s="14" customFormat="1">
      <c r="A274" s="14"/>
      <c r="B274" s="250"/>
      <c r="C274" s="251"/>
      <c r="D274" s="241" t="s">
        <v>173</v>
      </c>
      <c r="E274" s="252" t="s">
        <v>1</v>
      </c>
      <c r="F274" s="253" t="s">
        <v>230</v>
      </c>
      <c r="G274" s="251"/>
      <c r="H274" s="254">
        <v>6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173</v>
      </c>
      <c r="AU274" s="260" t="s">
        <v>85</v>
      </c>
      <c r="AV274" s="14" t="s">
        <v>85</v>
      </c>
      <c r="AW274" s="14" t="s">
        <v>32</v>
      </c>
      <c r="AX274" s="14" t="s">
        <v>76</v>
      </c>
      <c r="AY274" s="260" t="s">
        <v>163</v>
      </c>
    </row>
    <row r="275" s="2" customFormat="1">
      <c r="A275" s="38"/>
      <c r="B275" s="39"/>
      <c r="C275" s="226" t="s">
        <v>387</v>
      </c>
      <c r="D275" s="226" t="s">
        <v>166</v>
      </c>
      <c r="E275" s="227" t="s">
        <v>388</v>
      </c>
      <c r="F275" s="228" t="s">
        <v>389</v>
      </c>
      <c r="G275" s="229" t="s">
        <v>307</v>
      </c>
      <c r="H275" s="230">
        <v>0.72099999999999997</v>
      </c>
      <c r="I275" s="231"/>
      <c r="J275" s="232">
        <f>ROUND(I275*H275,2)</f>
        <v>0</v>
      </c>
      <c r="K275" s="228" t="s">
        <v>170</v>
      </c>
      <c r="L275" s="44"/>
      <c r="M275" s="233" t="s">
        <v>1</v>
      </c>
      <c r="N275" s="234" t="s">
        <v>41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208</v>
      </c>
      <c r="AT275" s="237" t="s">
        <v>166</v>
      </c>
      <c r="AU275" s="237" t="s">
        <v>85</v>
      </c>
      <c r="AY275" s="17" t="s">
        <v>163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83</v>
      </c>
      <c r="BK275" s="238">
        <f>ROUND(I275*H275,2)</f>
        <v>0</v>
      </c>
      <c r="BL275" s="17" t="s">
        <v>208</v>
      </c>
      <c r="BM275" s="237" t="s">
        <v>390</v>
      </c>
    </row>
    <row r="276" s="12" customFormat="1" ht="22.8" customHeight="1">
      <c r="A276" s="12"/>
      <c r="B276" s="210"/>
      <c r="C276" s="211"/>
      <c r="D276" s="212" t="s">
        <v>75</v>
      </c>
      <c r="E276" s="224" t="s">
        <v>391</v>
      </c>
      <c r="F276" s="224" t="s">
        <v>392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SUM(P277:P281)</f>
        <v>0</v>
      </c>
      <c r="Q276" s="218"/>
      <c r="R276" s="219">
        <f>SUM(R277:R281)</f>
        <v>0</v>
      </c>
      <c r="S276" s="218"/>
      <c r="T276" s="220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85</v>
      </c>
      <c r="AT276" s="222" t="s">
        <v>75</v>
      </c>
      <c r="AU276" s="222" t="s">
        <v>83</v>
      </c>
      <c r="AY276" s="221" t="s">
        <v>163</v>
      </c>
      <c r="BK276" s="223">
        <f>SUM(BK277:BK281)</f>
        <v>0</v>
      </c>
    </row>
    <row r="277" s="2" customFormat="1">
      <c r="A277" s="38"/>
      <c r="B277" s="39"/>
      <c r="C277" s="226" t="s">
        <v>393</v>
      </c>
      <c r="D277" s="226" t="s">
        <v>166</v>
      </c>
      <c r="E277" s="227" t="s">
        <v>394</v>
      </c>
      <c r="F277" s="228" t="s">
        <v>395</v>
      </c>
      <c r="G277" s="229" t="s">
        <v>180</v>
      </c>
      <c r="H277" s="230">
        <v>1</v>
      </c>
      <c r="I277" s="231"/>
      <c r="J277" s="232">
        <f>ROUND(I277*H277,2)</f>
        <v>0</v>
      </c>
      <c r="K277" s="228" t="s">
        <v>1</v>
      </c>
      <c r="L277" s="44"/>
      <c r="M277" s="233" t="s">
        <v>1</v>
      </c>
      <c r="N277" s="234" t="s">
        <v>41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208</v>
      </c>
      <c r="AT277" s="237" t="s">
        <v>166</v>
      </c>
      <c r="AU277" s="237" t="s">
        <v>85</v>
      </c>
      <c r="AY277" s="17" t="s">
        <v>163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83</v>
      </c>
      <c r="BK277" s="238">
        <f>ROUND(I277*H277,2)</f>
        <v>0</v>
      </c>
      <c r="BL277" s="17" t="s">
        <v>208</v>
      </c>
      <c r="BM277" s="237" t="s">
        <v>396</v>
      </c>
    </row>
    <row r="278" s="13" customFormat="1">
      <c r="A278" s="13"/>
      <c r="B278" s="239"/>
      <c r="C278" s="240"/>
      <c r="D278" s="241" t="s">
        <v>173</v>
      </c>
      <c r="E278" s="242" t="s">
        <v>1</v>
      </c>
      <c r="F278" s="243" t="s">
        <v>397</v>
      </c>
      <c r="G278" s="240"/>
      <c r="H278" s="242" t="s">
        <v>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173</v>
      </c>
      <c r="AU278" s="249" t="s">
        <v>85</v>
      </c>
      <c r="AV278" s="13" t="s">
        <v>83</v>
      </c>
      <c r="AW278" s="13" t="s">
        <v>32</v>
      </c>
      <c r="AX278" s="13" t="s">
        <v>76</v>
      </c>
      <c r="AY278" s="249" t="s">
        <v>163</v>
      </c>
    </row>
    <row r="279" s="13" customFormat="1">
      <c r="A279" s="13"/>
      <c r="B279" s="239"/>
      <c r="C279" s="240"/>
      <c r="D279" s="241" t="s">
        <v>173</v>
      </c>
      <c r="E279" s="242" t="s">
        <v>1</v>
      </c>
      <c r="F279" s="243" t="s">
        <v>398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173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163</v>
      </c>
    </row>
    <row r="280" s="14" customFormat="1">
      <c r="A280" s="14"/>
      <c r="B280" s="250"/>
      <c r="C280" s="251"/>
      <c r="D280" s="241" t="s">
        <v>173</v>
      </c>
      <c r="E280" s="252" t="s">
        <v>1</v>
      </c>
      <c r="F280" s="253" t="s">
        <v>83</v>
      </c>
      <c r="G280" s="251"/>
      <c r="H280" s="254">
        <v>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173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163</v>
      </c>
    </row>
    <row r="281" s="2" customFormat="1">
      <c r="A281" s="38"/>
      <c r="B281" s="39"/>
      <c r="C281" s="226" t="s">
        <v>399</v>
      </c>
      <c r="D281" s="226" t="s">
        <v>166</v>
      </c>
      <c r="E281" s="227" t="s">
        <v>400</v>
      </c>
      <c r="F281" s="228" t="s">
        <v>401</v>
      </c>
      <c r="G281" s="229" t="s">
        <v>402</v>
      </c>
      <c r="H281" s="271"/>
      <c r="I281" s="231"/>
      <c r="J281" s="232">
        <f>ROUND(I281*H281,2)</f>
        <v>0</v>
      </c>
      <c r="K281" s="228" t="s">
        <v>170</v>
      </c>
      <c r="L281" s="44"/>
      <c r="M281" s="233" t="s">
        <v>1</v>
      </c>
      <c r="N281" s="234" t="s">
        <v>41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208</v>
      </c>
      <c r="AT281" s="237" t="s">
        <v>166</v>
      </c>
      <c r="AU281" s="237" t="s">
        <v>85</v>
      </c>
      <c r="AY281" s="17" t="s">
        <v>163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83</v>
      </c>
      <c r="BK281" s="238">
        <f>ROUND(I281*H281,2)</f>
        <v>0</v>
      </c>
      <c r="BL281" s="17" t="s">
        <v>208</v>
      </c>
      <c r="BM281" s="237" t="s">
        <v>403</v>
      </c>
    </row>
    <row r="282" s="12" customFormat="1" ht="22.8" customHeight="1">
      <c r="A282" s="12"/>
      <c r="B282" s="210"/>
      <c r="C282" s="211"/>
      <c r="D282" s="212" t="s">
        <v>75</v>
      </c>
      <c r="E282" s="224" t="s">
        <v>404</v>
      </c>
      <c r="F282" s="224" t="s">
        <v>405</v>
      </c>
      <c r="G282" s="211"/>
      <c r="H282" s="211"/>
      <c r="I282" s="214"/>
      <c r="J282" s="225">
        <f>BK282</f>
        <v>0</v>
      </c>
      <c r="K282" s="211"/>
      <c r="L282" s="216"/>
      <c r="M282" s="217"/>
      <c r="N282" s="218"/>
      <c r="O282" s="218"/>
      <c r="P282" s="219">
        <f>P283+P284+P293+P300</f>
        <v>0</v>
      </c>
      <c r="Q282" s="218"/>
      <c r="R282" s="219">
        <f>R283+R284+R293+R300</f>
        <v>0.0077174999999999987</v>
      </c>
      <c r="S282" s="218"/>
      <c r="T282" s="220">
        <f>T283+T284+T293+T300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1" t="s">
        <v>85</v>
      </c>
      <c r="AT282" s="222" t="s">
        <v>75</v>
      </c>
      <c r="AU282" s="222" t="s">
        <v>83</v>
      </c>
      <c r="AY282" s="221" t="s">
        <v>163</v>
      </c>
      <c r="BK282" s="223">
        <f>BK283+BK284+BK293+BK300</f>
        <v>0</v>
      </c>
    </row>
    <row r="283" s="2" customFormat="1">
      <c r="A283" s="38"/>
      <c r="B283" s="39"/>
      <c r="C283" s="226" t="s">
        <v>406</v>
      </c>
      <c r="D283" s="226" t="s">
        <v>166</v>
      </c>
      <c r="E283" s="227" t="s">
        <v>407</v>
      </c>
      <c r="F283" s="228" t="s">
        <v>408</v>
      </c>
      <c r="G283" s="229" t="s">
        <v>402</v>
      </c>
      <c r="H283" s="271"/>
      <c r="I283" s="231"/>
      <c r="J283" s="232">
        <f>ROUND(I283*H283,2)</f>
        <v>0</v>
      </c>
      <c r="K283" s="228" t="s">
        <v>170</v>
      </c>
      <c r="L283" s="44"/>
      <c r="M283" s="233" t="s">
        <v>1</v>
      </c>
      <c r="N283" s="234" t="s">
        <v>41</v>
      </c>
      <c r="O283" s="91"/>
      <c r="P283" s="235">
        <f>O283*H283</f>
        <v>0</v>
      </c>
      <c r="Q283" s="235">
        <v>0</v>
      </c>
      <c r="R283" s="235">
        <f>Q283*H283</f>
        <v>0</v>
      </c>
      <c r="S283" s="235">
        <v>0</v>
      </c>
      <c r="T283" s="23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208</v>
      </c>
      <c r="AT283" s="237" t="s">
        <v>166</v>
      </c>
      <c r="AU283" s="237" t="s">
        <v>85</v>
      </c>
      <c r="AY283" s="17" t="s">
        <v>163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83</v>
      </c>
      <c r="BK283" s="238">
        <f>ROUND(I283*H283,2)</f>
        <v>0</v>
      </c>
      <c r="BL283" s="17" t="s">
        <v>208</v>
      </c>
      <c r="BM283" s="237" t="s">
        <v>409</v>
      </c>
    </row>
    <row r="284" s="12" customFormat="1" ht="20.88" customHeight="1">
      <c r="A284" s="12"/>
      <c r="B284" s="210"/>
      <c r="C284" s="211"/>
      <c r="D284" s="212" t="s">
        <v>75</v>
      </c>
      <c r="E284" s="224" t="s">
        <v>410</v>
      </c>
      <c r="F284" s="224" t="s">
        <v>411</v>
      </c>
      <c r="G284" s="211"/>
      <c r="H284" s="211"/>
      <c r="I284" s="214"/>
      <c r="J284" s="225">
        <f>BK284</f>
        <v>0</v>
      </c>
      <c r="K284" s="211"/>
      <c r="L284" s="216"/>
      <c r="M284" s="217"/>
      <c r="N284" s="218"/>
      <c r="O284" s="218"/>
      <c r="P284" s="219">
        <f>SUM(P285:P292)</f>
        <v>0</v>
      </c>
      <c r="Q284" s="218"/>
      <c r="R284" s="219">
        <f>SUM(R285:R292)</f>
        <v>0</v>
      </c>
      <c r="S284" s="218"/>
      <c r="T284" s="220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1" t="s">
        <v>85</v>
      </c>
      <c r="AT284" s="222" t="s">
        <v>75</v>
      </c>
      <c r="AU284" s="222" t="s">
        <v>85</v>
      </c>
      <c r="AY284" s="221" t="s">
        <v>163</v>
      </c>
      <c r="BK284" s="223">
        <f>SUM(BK285:BK292)</f>
        <v>0</v>
      </c>
    </row>
    <row r="285" s="2" customFormat="1" ht="33" customHeight="1">
      <c r="A285" s="38"/>
      <c r="B285" s="39"/>
      <c r="C285" s="226" t="s">
        <v>412</v>
      </c>
      <c r="D285" s="226" t="s">
        <v>166</v>
      </c>
      <c r="E285" s="227" t="s">
        <v>413</v>
      </c>
      <c r="F285" s="228" t="s">
        <v>414</v>
      </c>
      <c r="G285" s="229" t="s">
        <v>180</v>
      </c>
      <c r="H285" s="230">
        <v>2</v>
      </c>
      <c r="I285" s="231"/>
      <c r="J285" s="232">
        <f>ROUND(I285*H285,2)</f>
        <v>0</v>
      </c>
      <c r="K285" s="228" t="s">
        <v>1</v>
      </c>
      <c r="L285" s="44"/>
      <c r="M285" s="233" t="s">
        <v>1</v>
      </c>
      <c r="N285" s="234" t="s">
        <v>41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208</v>
      </c>
      <c r="AT285" s="237" t="s">
        <v>166</v>
      </c>
      <c r="AU285" s="237" t="s">
        <v>164</v>
      </c>
      <c r="AY285" s="17" t="s">
        <v>163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83</v>
      </c>
      <c r="BK285" s="238">
        <f>ROUND(I285*H285,2)</f>
        <v>0</v>
      </c>
      <c r="BL285" s="17" t="s">
        <v>208</v>
      </c>
      <c r="BM285" s="237" t="s">
        <v>415</v>
      </c>
    </row>
    <row r="286" s="13" customFormat="1">
      <c r="A286" s="13"/>
      <c r="B286" s="239"/>
      <c r="C286" s="240"/>
      <c r="D286" s="241" t="s">
        <v>173</v>
      </c>
      <c r="E286" s="242" t="s">
        <v>1</v>
      </c>
      <c r="F286" s="243" t="s">
        <v>416</v>
      </c>
      <c r="G286" s="240"/>
      <c r="H286" s="242" t="s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173</v>
      </c>
      <c r="AU286" s="249" t="s">
        <v>164</v>
      </c>
      <c r="AV286" s="13" t="s">
        <v>83</v>
      </c>
      <c r="AW286" s="13" t="s">
        <v>32</v>
      </c>
      <c r="AX286" s="13" t="s">
        <v>76</v>
      </c>
      <c r="AY286" s="249" t="s">
        <v>163</v>
      </c>
    </row>
    <row r="287" s="13" customFormat="1">
      <c r="A287" s="13"/>
      <c r="B287" s="239"/>
      <c r="C287" s="240"/>
      <c r="D287" s="241" t="s">
        <v>173</v>
      </c>
      <c r="E287" s="242" t="s">
        <v>1</v>
      </c>
      <c r="F287" s="243" t="s">
        <v>417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173</v>
      </c>
      <c r="AU287" s="249" t="s">
        <v>164</v>
      </c>
      <c r="AV287" s="13" t="s">
        <v>83</v>
      </c>
      <c r="AW287" s="13" t="s">
        <v>32</v>
      </c>
      <c r="AX287" s="13" t="s">
        <v>76</v>
      </c>
      <c r="AY287" s="249" t="s">
        <v>163</v>
      </c>
    </row>
    <row r="288" s="14" customFormat="1">
      <c r="A288" s="14"/>
      <c r="B288" s="250"/>
      <c r="C288" s="251"/>
      <c r="D288" s="241" t="s">
        <v>173</v>
      </c>
      <c r="E288" s="252" t="s">
        <v>1</v>
      </c>
      <c r="F288" s="253" t="s">
        <v>85</v>
      </c>
      <c r="G288" s="251"/>
      <c r="H288" s="254">
        <v>2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173</v>
      </c>
      <c r="AU288" s="260" t="s">
        <v>164</v>
      </c>
      <c r="AV288" s="14" t="s">
        <v>85</v>
      </c>
      <c r="AW288" s="14" t="s">
        <v>32</v>
      </c>
      <c r="AX288" s="14" t="s">
        <v>76</v>
      </c>
      <c r="AY288" s="260" t="s">
        <v>163</v>
      </c>
    </row>
    <row r="289" s="2" customFormat="1" ht="33" customHeight="1">
      <c r="A289" s="38"/>
      <c r="B289" s="39"/>
      <c r="C289" s="226" t="s">
        <v>418</v>
      </c>
      <c r="D289" s="226" t="s">
        <v>166</v>
      </c>
      <c r="E289" s="227" t="s">
        <v>419</v>
      </c>
      <c r="F289" s="228" t="s">
        <v>420</v>
      </c>
      <c r="G289" s="229" t="s">
        <v>180</v>
      </c>
      <c r="H289" s="230">
        <v>2</v>
      </c>
      <c r="I289" s="231"/>
      <c r="J289" s="232">
        <f>ROUND(I289*H289,2)</f>
        <v>0</v>
      </c>
      <c r="K289" s="228" t="s">
        <v>1</v>
      </c>
      <c r="L289" s="44"/>
      <c r="M289" s="233" t="s">
        <v>1</v>
      </c>
      <c r="N289" s="234" t="s">
        <v>41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208</v>
      </c>
      <c r="AT289" s="237" t="s">
        <v>166</v>
      </c>
      <c r="AU289" s="237" t="s">
        <v>164</v>
      </c>
      <c r="AY289" s="17" t="s">
        <v>163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83</v>
      </c>
      <c r="BK289" s="238">
        <f>ROUND(I289*H289,2)</f>
        <v>0</v>
      </c>
      <c r="BL289" s="17" t="s">
        <v>208</v>
      </c>
      <c r="BM289" s="237" t="s">
        <v>421</v>
      </c>
    </row>
    <row r="290" s="13" customFormat="1">
      <c r="A290" s="13"/>
      <c r="B290" s="239"/>
      <c r="C290" s="240"/>
      <c r="D290" s="241" t="s">
        <v>173</v>
      </c>
      <c r="E290" s="242" t="s">
        <v>1</v>
      </c>
      <c r="F290" s="243" t="s">
        <v>416</v>
      </c>
      <c r="G290" s="240"/>
      <c r="H290" s="242" t="s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173</v>
      </c>
      <c r="AU290" s="249" t="s">
        <v>164</v>
      </c>
      <c r="AV290" s="13" t="s">
        <v>83</v>
      </c>
      <c r="AW290" s="13" t="s">
        <v>32</v>
      </c>
      <c r="AX290" s="13" t="s">
        <v>76</v>
      </c>
      <c r="AY290" s="249" t="s">
        <v>163</v>
      </c>
    </row>
    <row r="291" s="13" customFormat="1">
      <c r="A291" s="13"/>
      <c r="B291" s="239"/>
      <c r="C291" s="240"/>
      <c r="D291" s="241" t="s">
        <v>173</v>
      </c>
      <c r="E291" s="242" t="s">
        <v>1</v>
      </c>
      <c r="F291" s="243" t="s">
        <v>422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173</v>
      </c>
      <c r="AU291" s="249" t="s">
        <v>164</v>
      </c>
      <c r="AV291" s="13" t="s">
        <v>83</v>
      </c>
      <c r="AW291" s="13" t="s">
        <v>32</v>
      </c>
      <c r="AX291" s="13" t="s">
        <v>76</v>
      </c>
      <c r="AY291" s="249" t="s">
        <v>163</v>
      </c>
    </row>
    <row r="292" s="14" customFormat="1">
      <c r="A292" s="14"/>
      <c r="B292" s="250"/>
      <c r="C292" s="251"/>
      <c r="D292" s="241" t="s">
        <v>173</v>
      </c>
      <c r="E292" s="252" t="s">
        <v>1</v>
      </c>
      <c r="F292" s="253" t="s">
        <v>85</v>
      </c>
      <c r="G292" s="251"/>
      <c r="H292" s="254">
        <v>2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173</v>
      </c>
      <c r="AU292" s="260" t="s">
        <v>164</v>
      </c>
      <c r="AV292" s="14" t="s">
        <v>85</v>
      </c>
      <c r="AW292" s="14" t="s">
        <v>32</v>
      </c>
      <c r="AX292" s="14" t="s">
        <v>76</v>
      </c>
      <c r="AY292" s="260" t="s">
        <v>163</v>
      </c>
    </row>
    <row r="293" s="12" customFormat="1" ht="20.88" customHeight="1">
      <c r="A293" s="12"/>
      <c r="B293" s="210"/>
      <c r="C293" s="211"/>
      <c r="D293" s="212" t="s">
        <v>75</v>
      </c>
      <c r="E293" s="224" t="s">
        <v>423</v>
      </c>
      <c r="F293" s="224" t="s">
        <v>424</v>
      </c>
      <c r="G293" s="211"/>
      <c r="H293" s="211"/>
      <c r="I293" s="214"/>
      <c r="J293" s="225">
        <f>BK293</f>
        <v>0</v>
      </c>
      <c r="K293" s="211"/>
      <c r="L293" s="216"/>
      <c r="M293" s="217"/>
      <c r="N293" s="218"/>
      <c r="O293" s="218"/>
      <c r="P293" s="219">
        <f>SUM(P294:P299)</f>
        <v>0</v>
      </c>
      <c r="Q293" s="218"/>
      <c r="R293" s="219">
        <f>SUM(R294:R299)</f>
        <v>0.0077174999999999987</v>
      </c>
      <c r="S293" s="218"/>
      <c r="T293" s="220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85</v>
      </c>
      <c r="AT293" s="222" t="s">
        <v>75</v>
      </c>
      <c r="AU293" s="222" t="s">
        <v>85</v>
      </c>
      <c r="AY293" s="221" t="s">
        <v>163</v>
      </c>
      <c r="BK293" s="223">
        <f>SUM(BK294:BK299)</f>
        <v>0</v>
      </c>
    </row>
    <row r="294" s="2" customFormat="1">
      <c r="A294" s="38"/>
      <c r="B294" s="39"/>
      <c r="C294" s="226" t="s">
        <v>425</v>
      </c>
      <c r="D294" s="226" t="s">
        <v>166</v>
      </c>
      <c r="E294" s="227" t="s">
        <v>426</v>
      </c>
      <c r="F294" s="228" t="s">
        <v>427</v>
      </c>
      <c r="G294" s="229" t="s">
        <v>246</v>
      </c>
      <c r="H294" s="230">
        <v>43.049999999999997</v>
      </c>
      <c r="I294" s="231"/>
      <c r="J294" s="232">
        <f>ROUND(I294*H294,2)</f>
        <v>0</v>
      </c>
      <c r="K294" s="228" t="s">
        <v>1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0.00014999999999999999</v>
      </c>
      <c r="R294" s="235">
        <f>Q294*H294</f>
        <v>0.0064574999999999988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208</v>
      </c>
      <c r="AT294" s="237" t="s">
        <v>166</v>
      </c>
      <c r="AU294" s="237" t="s">
        <v>164</v>
      </c>
      <c r="AY294" s="17" t="s">
        <v>163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208</v>
      </c>
      <c r="BM294" s="237" t="s">
        <v>428</v>
      </c>
    </row>
    <row r="295" s="13" customFormat="1">
      <c r="A295" s="13"/>
      <c r="B295" s="239"/>
      <c r="C295" s="240"/>
      <c r="D295" s="241" t="s">
        <v>173</v>
      </c>
      <c r="E295" s="242" t="s">
        <v>1</v>
      </c>
      <c r="F295" s="243" t="s">
        <v>429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173</v>
      </c>
      <c r="AU295" s="249" t="s">
        <v>164</v>
      </c>
      <c r="AV295" s="13" t="s">
        <v>83</v>
      </c>
      <c r="AW295" s="13" t="s">
        <v>32</v>
      </c>
      <c r="AX295" s="13" t="s">
        <v>76</v>
      </c>
      <c r="AY295" s="249" t="s">
        <v>163</v>
      </c>
    </row>
    <row r="296" s="14" customFormat="1">
      <c r="A296" s="14"/>
      <c r="B296" s="250"/>
      <c r="C296" s="251"/>
      <c r="D296" s="241" t="s">
        <v>173</v>
      </c>
      <c r="E296" s="252" t="s">
        <v>1</v>
      </c>
      <c r="F296" s="253" t="s">
        <v>430</v>
      </c>
      <c r="G296" s="251"/>
      <c r="H296" s="254">
        <v>43.049999999999997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173</v>
      </c>
      <c r="AU296" s="260" t="s">
        <v>164</v>
      </c>
      <c r="AV296" s="14" t="s">
        <v>85</v>
      </c>
      <c r="AW296" s="14" t="s">
        <v>32</v>
      </c>
      <c r="AX296" s="14" t="s">
        <v>76</v>
      </c>
      <c r="AY296" s="260" t="s">
        <v>163</v>
      </c>
    </row>
    <row r="297" s="2" customFormat="1">
      <c r="A297" s="38"/>
      <c r="B297" s="39"/>
      <c r="C297" s="226" t="s">
        <v>431</v>
      </c>
      <c r="D297" s="226" t="s">
        <v>166</v>
      </c>
      <c r="E297" s="227" t="s">
        <v>432</v>
      </c>
      <c r="F297" s="228" t="s">
        <v>433</v>
      </c>
      <c r="G297" s="229" t="s">
        <v>246</v>
      </c>
      <c r="H297" s="230">
        <v>8.4000000000000004</v>
      </c>
      <c r="I297" s="231"/>
      <c r="J297" s="232">
        <f>ROUND(I297*H297,2)</f>
        <v>0</v>
      </c>
      <c r="K297" s="228" t="s">
        <v>1</v>
      </c>
      <c r="L297" s="44"/>
      <c r="M297" s="233" t="s">
        <v>1</v>
      </c>
      <c r="N297" s="234" t="s">
        <v>41</v>
      </c>
      <c r="O297" s="91"/>
      <c r="P297" s="235">
        <f>O297*H297</f>
        <v>0</v>
      </c>
      <c r="Q297" s="235">
        <v>0.00014999999999999999</v>
      </c>
      <c r="R297" s="235">
        <f>Q297*H297</f>
        <v>0.0012599999999999998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208</v>
      </c>
      <c r="AT297" s="237" t="s">
        <v>166</v>
      </c>
      <c r="AU297" s="237" t="s">
        <v>164</v>
      </c>
      <c r="AY297" s="17" t="s">
        <v>163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83</v>
      </c>
      <c r="BK297" s="238">
        <f>ROUND(I297*H297,2)</f>
        <v>0</v>
      </c>
      <c r="BL297" s="17" t="s">
        <v>208</v>
      </c>
      <c r="BM297" s="237" t="s">
        <v>434</v>
      </c>
    </row>
    <row r="298" s="13" customFormat="1">
      <c r="A298" s="13"/>
      <c r="B298" s="239"/>
      <c r="C298" s="240"/>
      <c r="D298" s="241" t="s">
        <v>173</v>
      </c>
      <c r="E298" s="242" t="s">
        <v>1</v>
      </c>
      <c r="F298" s="243" t="s">
        <v>429</v>
      </c>
      <c r="G298" s="240"/>
      <c r="H298" s="242" t="s">
        <v>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173</v>
      </c>
      <c r="AU298" s="249" t="s">
        <v>164</v>
      </c>
      <c r="AV298" s="13" t="s">
        <v>83</v>
      </c>
      <c r="AW298" s="13" t="s">
        <v>32</v>
      </c>
      <c r="AX298" s="13" t="s">
        <v>76</v>
      </c>
      <c r="AY298" s="249" t="s">
        <v>163</v>
      </c>
    </row>
    <row r="299" s="14" customFormat="1">
      <c r="A299" s="14"/>
      <c r="B299" s="250"/>
      <c r="C299" s="251"/>
      <c r="D299" s="241" t="s">
        <v>173</v>
      </c>
      <c r="E299" s="252" t="s">
        <v>1</v>
      </c>
      <c r="F299" s="253" t="s">
        <v>435</v>
      </c>
      <c r="G299" s="251"/>
      <c r="H299" s="254">
        <v>8.4000000000000004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173</v>
      </c>
      <c r="AU299" s="260" t="s">
        <v>164</v>
      </c>
      <c r="AV299" s="14" t="s">
        <v>85</v>
      </c>
      <c r="AW299" s="14" t="s">
        <v>32</v>
      </c>
      <c r="AX299" s="14" t="s">
        <v>76</v>
      </c>
      <c r="AY299" s="260" t="s">
        <v>163</v>
      </c>
    </row>
    <row r="300" s="12" customFormat="1" ht="20.88" customHeight="1">
      <c r="A300" s="12"/>
      <c r="B300" s="210"/>
      <c r="C300" s="211"/>
      <c r="D300" s="212" t="s">
        <v>75</v>
      </c>
      <c r="E300" s="224" t="s">
        <v>436</v>
      </c>
      <c r="F300" s="224" t="s">
        <v>437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SUM(P301:P306)</f>
        <v>0</v>
      </c>
      <c r="Q300" s="218"/>
      <c r="R300" s="219">
        <f>SUM(R301:R306)</f>
        <v>0</v>
      </c>
      <c r="S300" s="218"/>
      <c r="T300" s="220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85</v>
      </c>
      <c r="AT300" s="222" t="s">
        <v>75</v>
      </c>
      <c r="AU300" s="222" t="s">
        <v>85</v>
      </c>
      <c r="AY300" s="221" t="s">
        <v>163</v>
      </c>
      <c r="BK300" s="223">
        <f>SUM(BK301:BK306)</f>
        <v>0</v>
      </c>
    </row>
    <row r="301" s="2" customFormat="1" ht="55.5" customHeight="1">
      <c r="A301" s="38"/>
      <c r="B301" s="39"/>
      <c r="C301" s="226" t="s">
        <v>438</v>
      </c>
      <c r="D301" s="226" t="s">
        <v>166</v>
      </c>
      <c r="E301" s="227" t="s">
        <v>439</v>
      </c>
      <c r="F301" s="228" t="s">
        <v>440</v>
      </c>
      <c r="G301" s="229" t="s">
        <v>180</v>
      </c>
      <c r="H301" s="230">
        <v>1</v>
      </c>
      <c r="I301" s="231"/>
      <c r="J301" s="232">
        <f>ROUND(I301*H301,2)</f>
        <v>0</v>
      </c>
      <c r="K301" s="228" t="s">
        <v>1</v>
      </c>
      <c r="L301" s="44"/>
      <c r="M301" s="233" t="s">
        <v>1</v>
      </c>
      <c r="N301" s="234" t="s">
        <v>41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208</v>
      </c>
      <c r="AT301" s="237" t="s">
        <v>166</v>
      </c>
      <c r="AU301" s="237" t="s">
        <v>164</v>
      </c>
      <c r="AY301" s="17" t="s">
        <v>163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83</v>
      </c>
      <c r="BK301" s="238">
        <f>ROUND(I301*H301,2)</f>
        <v>0</v>
      </c>
      <c r="BL301" s="17" t="s">
        <v>208</v>
      </c>
      <c r="BM301" s="237" t="s">
        <v>441</v>
      </c>
    </row>
    <row r="302" s="13" customFormat="1">
      <c r="A302" s="13"/>
      <c r="B302" s="239"/>
      <c r="C302" s="240"/>
      <c r="D302" s="241" t="s">
        <v>173</v>
      </c>
      <c r="E302" s="242" t="s">
        <v>1</v>
      </c>
      <c r="F302" s="243" t="s">
        <v>442</v>
      </c>
      <c r="G302" s="240"/>
      <c r="H302" s="242" t="s">
        <v>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173</v>
      </c>
      <c r="AU302" s="249" t="s">
        <v>164</v>
      </c>
      <c r="AV302" s="13" t="s">
        <v>83</v>
      </c>
      <c r="AW302" s="13" t="s">
        <v>32</v>
      </c>
      <c r="AX302" s="13" t="s">
        <v>76</v>
      </c>
      <c r="AY302" s="249" t="s">
        <v>163</v>
      </c>
    </row>
    <row r="303" s="14" customFormat="1">
      <c r="A303" s="14"/>
      <c r="B303" s="250"/>
      <c r="C303" s="251"/>
      <c r="D303" s="241" t="s">
        <v>173</v>
      </c>
      <c r="E303" s="252" t="s">
        <v>1</v>
      </c>
      <c r="F303" s="253" t="s">
        <v>83</v>
      </c>
      <c r="G303" s="251"/>
      <c r="H303" s="254">
        <v>1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173</v>
      </c>
      <c r="AU303" s="260" t="s">
        <v>164</v>
      </c>
      <c r="AV303" s="14" t="s">
        <v>85</v>
      </c>
      <c r="AW303" s="14" t="s">
        <v>32</v>
      </c>
      <c r="AX303" s="14" t="s">
        <v>76</v>
      </c>
      <c r="AY303" s="260" t="s">
        <v>163</v>
      </c>
    </row>
    <row r="304" s="2" customFormat="1" ht="55.5" customHeight="1">
      <c r="A304" s="38"/>
      <c r="B304" s="39"/>
      <c r="C304" s="226" t="s">
        <v>443</v>
      </c>
      <c r="D304" s="226" t="s">
        <v>166</v>
      </c>
      <c r="E304" s="227" t="s">
        <v>444</v>
      </c>
      <c r="F304" s="228" t="s">
        <v>445</v>
      </c>
      <c r="G304" s="229" t="s">
        <v>180</v>
      </c>
      <c r="H304" s="230">
        <v>1</v>
      </c>
      <c r="I304" s="231"/>
      <c r="J304" s="232">
        <f>ROUND(I304*H304,2)</f>
        <v>0</v>
      </c>
      <c r="K304" s="228" t="s">
        <v>1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208</v>
      </c>
      <c r="AT304" s="237" t="s">
        <v>166</v>
      </c>
      <c r="AU304" s="237" t="s">
        <v>164</v>
      </c>
      <c r="AY304" s="17" t="s">
        <v>163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208</v>
      </c>
      <c r="BM304" s="237" t="s">
        <v>446</v>
      </c>
    </row>
    <row r="305" s="13" customFormat="1">
      <c r="A305" s="13"/>
      <c r="B305" s="239"/>
      <c r="C305" s="240"/>
      <c r="D305" s="241" t="s">
        <v>173</v>
      </c>
      <c r="E305" s="242" t="s">
        <v>1</v>
      </c>
      <c r="F305" s="243" t="s">
        <v>442</v>
      </c>
      <c r="G305" s="240"/>
      <c r="H305" s="242" t="s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173</v>
      </c>
      <c r="AU305" s="249" t="s">
        <v>164</v>
      </c>
      <c r="AV305" s="13" t="s">
        <v>83</v>
      </c>
      <c r="AW305" s="13" t="s">
        <v>32</v>
      </c>
      <c r="AX305" s="13" t="s">
        <v>76</v>
      </c>
      <c r="AY305" s="249" t="s">
        <v>163</v>
      </c>
    </row>
    <row r="306" s="14" customFormat="1">
      <c r="A306" s="14"/>
      <c r="B306" s="250"/>
      <c r="C306" s="251"/>
      <c r="D306" s="241" t="s">
        <v>173</v>
      </c>
      <c r="E306" s="252" t="s">
        <v>1</v>
      </c>
      <c r="F306" s="253" t="s">
        <v>83</v>
      </c>
      <c r="G306" s="251"/>
      <c r="H306" s="254">
        <v>1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173</v>
      </c>
      <c r="AU306" s="260" t="s">
        <v>164</v>
      </c>
      <c r="AV306" s="14" t="s">
        <v>85</v>
      </c>
      <c r="AW306" s="14" t="s">
        <v>32</v>
      </c>
      <c r="AX306" s="14" t="s">
        <v>76</v>
      </c>
      <c r="AY306" s="260" t="s">
        <v>163</v>
      </c>
    </row>
    <row r="307" s="12" customFormat="1" ht="22.8" customHeight="1">
      <c r="A307" s="12"/>
      <c r="B307" s="210"/>
      <c r="C307" s="211"/>
      <c r="D307" s="212" t="s">
        <v>75</v>
      </c>
      <c r="E307" s="224" t="s">
        <v>447</v>
      </c>
      <c r="F307" s="224" t="s">
        <v>448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SUM(P308:P314)</f>
        <v>0</v>
      </c>
      <c r="Q307" s="218"/>
      <c r="R307" s="219">
        <f>SUM(R308:R314)</f>
        <v>0.0067499999999999999</v>
      </c>
      <c r="S307" s="218"/>
      <c r="T307" s="220">
        <f>SUM(T308:T314)</f>
        <v>0.025000000000000001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85</v>
      </c>
      <c r="AT307" s="222" t="s">
        <v>75</v>
      </c>
      <c r="AU307" s="222" t="s">
        <v>83</v>
      </c>
      <c r="AY307" s="221" t="s">
        <v>163</v>
      </c>
      <c r="BK307" s="223">
        <f>SUM(BK308:BK314)</f>
        <v>0</v>
      </c>
    </row>
    <row r="308" s="2" customFormat="1">
      <c r="A308" s="38"/>
      <c r="B308" s="39"/>
      <c r="C308" s="226" t="s">
        <v>449</v>
      </c>
      <c r="D308" s="226" t="s">
        <v>166</v>
      </c>
      <c r="E308" s="227" t="s">
        <v>450</v>
      </c>
      <c r="F308" s="228" t="s">
        <v>451</v>
      </c>
      <c r="G308" s="229" t="s">
        <v>180</v>
      </c>
      <c r="H308" s="230">
        <v>5</v>
      </c>
      <c r="I308" s="231"/>
      <c r="J308" s="232">
        <f>ROUND(I308*H308,2)</f>
        <v>0</v>
      </c>
      <c r="K308" s="228" t="s">
        <v>170</v>
      </c>
      <c r="L308" s="44"/>
      <c r="M308" s="233" t="s">
        <v>1</v>
      </c>
      <c r="N308" s="234" t="s">
        <v>41</v>
      </c>
      <c r="O308" s="91"/>
      <c r="P308" s="235">
        <f>O308*H308</f>
        <v>0</v>
      </c>
      <c r="Q308" s="235">
        <v>0.00068999999999999997</v>
      </c>
      <c r="R308" s="235">
        <f>Q308*H308</f>
        <v>0.0034499999999999999</v>
      </c>
      <c r="S308" s="235">
        <v>0.0050000000000000001</v>
      </c>
      <c r="T308" s="236">
        <f>S308*H308</f>
        <v>0.025000000000000001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208</v>
      </c>
      <c r="AT308" s="237" t="s">
        <v>166</v>
      </c>
      <c r="AU308" s="237" t="s">
        <v>85</v>
      </c>
      <c r="AY308" s="17" t="s">
        <v>163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208</v>
      </c>
      <c r="BM308" s="237" t="s">
        <v>452</v>
      </c>
    </row>
    <row r="309" s="14" customFormat="1">
      <c r="A309" s="14"/>
      <c r="B309" s="250"/>
      <c r="C309" s="251"/>
      <c r="D309" s="241" t="s">
        <v>173</v>
      </c>
      <c r="E309" s="252" t="s">
        <v>1</v>
      </c>
      <c r="F309" s="253" t="s">
        <v>199</v>
      </c>
      <c r="G309" s="251"/>
      <c r="H309" s="254">
        <v>5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173</v>
      </c>
      <c r="AU309" s="260" t="s">
        <v>85</v>
      </c>
      <c r="AV309" s="14" t="s">
        <v>85</v>
      </c>
      <c r="AW309" s="14" t="s">
        <v>32</v>
      </c>
      <c r="AX309" s="14" t="s">
        <v>76</v>
      </c>
      <c r="AY309" s="260" t="s">
        <v>163</v>
      </c>
    </row>
    <row r="310" s="2" customFormat="1">
      <c r="A310" s="38"/>
      <c r="B310" s="39"/>
      <c r="C310" s="226" t="s">
        <v>453</v>
      </c>
      <c r="D310" s="226" t="s">
        <v>166</v>
      </c>
      <c r="E310" s="227" t="s">
        <v>454</v>
      </c>
      <c r="F310" s="228" t="s">
        <v>455</v>
      </c>
      <c r="G310" s="229" t="s">
        <v>169</v>
      </c>
      <c r="H310" s="230">
        <v>110</v>
      </c>
      <c r="I310" s="231"/>
      <c r="J310" s="232">
        <f>ROUND(I310*H310,2)</f>
        <v>0</v>
      </c>
      <c r="K310" s="228" t="s">
        <v>170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208</v>
      </c>
      <c r="AT310" s="237" t="s">
        <v>166</v>
      </c>
      <c r="AU310" s="237" t="s">
        <v>85</v>
      </c>
      <c r="AY310" s="17" t="s">
        <v>163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208</v>
      </c>
      <c r="BM310" s="237" t="s">
        <v>456</v>
      </c>
    </row>
    <row r="311" s="14" customFormat="1">
      <c r="A311" s="14"/>
      <c r="B311" s="250"/>
      <c r="C311" s="251"/>
      <c r="D311" s="241" t="s">
        <v>173</v>
      </c>
      <c r="E311" s="252" t="s">
        <v>1</v>
      </c>
      <c r="F311" s="253" t="s">
        <v>457</v>
      </c>
      <c r="G311" s="251"/>
      <c r="H311" s="254">
        <v>110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173</v>
      </c>
      <c r="AU311" s="260" t="s">
        <v>85</v>
      </c>
      <c r="AV311" s="14" t="s">
        <v>85</v>
      </c>
      <c r="AW311" s="14" t="s">
        <v>32</v>
      </c>
      <c r="AX311" s="14" t="s">
        <v>76</v>
      </c>
      <c r="AY311" s="260" t="s">
        <v>163</v>
      </c>
    </row>
    <row r="312" s="2" customFormat="1" ht="16.5" customHeight="1">
      <c r="A312" s="38"/>
      <c r="B312" s="39"/>
      <c r="C312" s="226" t="s">
        <v>458</v>
      </c>
      <c r="D312" s="226" t="s">
        <v>166</v>
      </c>
      <c r="E312" s="227" t="s">
        <v>459</v>
      </c>
      <c r="F312" s="228" t="s">
        <v>460</v>
      </c>
      <c r="G312" s="229" t="s">
        <v>169</v>
      </c>
      <c r="H312" s="230">
        <v>110</v>
      </c>
      <c r="I312" s="231"/>
      <c r="J312" s="232">
        <f>ROUND(I312*H312,2)</f>
        <v>0</v>
      </c>
      <c r="K312" s="228" t="s">
        <v>170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3.0000000000000001E-05</v>
      </c>
      <c r="R312" s="235">
        <f>Q312*H312</f>
        <v>0.0033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208</v>
      </c>
      <c r="AT312" s="237" t="s">
        <v>166</v>
      </c>
      <c r="AU312" s="237" t="s">
        <v>85</v>
      </c>
      <c r="AY312" s="17" t="s">
        <v>163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208</v>
      </c>
      <c r="BM312" s="237" t="s">
        <v>461</v>
      </c>
    </row>
    <row r="313" s="14" customFormat="1">
      <c r="A313" s="14"/>
      <c r="B313" s="250"/>
      <c r="C313" s="251"/>
      <c r="D313" s="241" t="s">
        <v>173</v>
      </c>
      <c r="E313" s="252" t="s">
        <v>1</v>
      </c>
      <c r="F313" s="253" t="s">
        <v>457</v>
      </c>
      <c r="G313" s="251"/>
      <c r="H313" s="254">
        <v>110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173</v>
      </c>
      <c r="AU313" s="260" t="s">
        <v>85</v>
      </c>
      <c r="AV313" s="14" t="s">
        <v>85</v>
      </c>
      <c r="AW313" s="14" t="s">
        <v>32</v>
      </c>
      <c r="AX313" s="14" t="s">
        <v>76</v>
      </c>
      <c r="AY313" s="260" t="s">
        <v>163</v>
      </c>
    </row>
    <row r="314" s="2" customFormat="1">
      <c r="A314" s="38"/>
      <c r="B314" s="39"/>
      <c r="C314" s="226" t="s">
        <v>462</v>
      </c>
      <c r="D314" s="226" t="s">
        <v>166</v>
      </c>
      <c r="E314" s="227" t="s">
        <v>463</v>
      </c>
      <c r="F314" s="228" t="s">
        <v>464</v>
      </c>
      <c r="G314" s="229" t="s">
        <v>307</v>
      </c>
      <c r="H314" s="230">
        <v>0.0070000000000000001</v>
      </c>
      <c r="I314" s="231"/>
      <c r="J314" s="232">
        <f>ROUND(I314*H314,2)</f>
        <v>0</v>
      </c>
      <c r="K314" s="228" t="s">
        <v>170</v>
      </c>
      <c r="L314" s="44"/>
      <c r="M314" s="233" t="s">
        <v>1</v>
      </c>
      <c r="N314" s="234" t="s">
        <v>41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208</v>
      </c>
      <c r="AT314" s="237" t="s">
        <v>166</v>
      </c>
      <c r="AU314" s="237" t="s">
        <v>85</v>
      </c>
      <c r="AY314" s="17" t="s">
        <v>163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83</v>
      </c>
      <c r="BK314" s="238">
        <f>ROUND(I314*H314,2)</f>
        <v>0</v>
      </c>
      <c r="BL314" s="17" t="s">
        <v>208</v>
      </c>
      <c r="BM314" s="237" t="s">
        <v>465</v>
      </c>
    </row>
    <row r="315" s="12" customFormat="1" ht="22.8" customHeight="1">
      <c r="A315" s="12"/>
      <c r="B315" s="210"/>
      <c r="C315" s="211"/>
      <c r="D315" s="212" t="s">
        <v>75</v>
      </c>
      <c r="E315" s="224" t="s">
        <v>466</v>
      </c>
      <c r="F315" s="224" t="s">
        <v>467</v>
      </c>
      <c r="G315" s="211"/>
      <c r="H315" s="211"/>
      <c r="I315" s="214"/>
      <c r="J315" s="225">
        <f>BK315</f>
        <v>0</v>
      </c>
      <c r="K315" s="211"/>
      <c r="L315" s="216"/>
      <c r="M315" s="217"/>
      <c r="N315" s="218"/>
      <c r="O315" s="218"/>
      <c r="P315" s="219">
        <f>SUM(P316:P334)</f>
        <v>0</v>
      </c>
      <c r="Q315" s="218"/>
      <c r="R315" s="219">
        <f>SUM(R316:R334)</f>
        <v>0.19330799999999998</v>
      </c>
      <c r="S315" s="218"/>
      <c r="T315" s="220">
        <f>SUM(T316:T334)</f>
        <v>0.20380999999999999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85</v>
      </c>
      <c r="AT315" s="222" t="s">
        <v>75</v>
      </c>
      <c r="AU315" s="222" t="s">
        <v>83</v>
      </c>
      <c r="AY315" s="221" t="s">
        <v>163</v>
      </c>
      <c r="BK315" s="223">
        <f>SUM(BK316:BK334)</f>
        <v>0</v>
      </c>
    </row>
    <row r="316" s="2" customFormat="1">
      <c r="A316" s="38"/>
      <c r="B316" s="39"/>
      <c r="C316" s="226" t="s">
        <v>468</v>
      </c>
      <c r="D316" s="226" t="s">
        <v>166</v>
      </c>
      <c r="E316" s="227" t="s">
        <v>469</v>
      </c>
      <c r="F316" s="228" t="s">
        <v>470</v>
      </c>
      <c r="G316" s="229" t="s">
        <v>180</v>
      </c>
      <c r="H316" s="230">
        <v>229</v>
      </c>
      <c r="I316" s="231"/>
      <c r="J316" s="232">
        <f>ROUND(I316*H316,2)</f>
        <v>0</v>
      </c>
      <c r="K316" s="228" t="s">
        <v>170</v>
      </c>
      <c r="L316" s="44"/>
      <c r="M316" s="233" t="s">
        <v>1</v>
      </c>
      <c r="N316" s="234" t="s">
        <v>41</v>
      </c>
      <c r="O316" s="91"/>
      <c r="P316" s="235">
        <f>O316*H316</f>
        <v>0</v>
      </c>
      <c r="Q316" s="235">
        <v>0.00021000000000000001</v>
      </c>
      <c r="R316" s="235">
        <f>Q316*H316</f>
        <v>0.048090000000000001</v>
      </c>
      <c r="S316" s="235">
        <v>0.00088999999999999995</v>
      </c>
      <c r="T316" s="236">
        <f>S316*H316</f>
        <v>0.20380999999999999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208</v>
      </c>
      <c r="AT316" s="237" t="s">
        <v>166</v>
      </c>
      <c r="AU316" s="237" t="s">
        <v>85</v>
      </c>
      <c r="AY316" s="17" t="s">
        <v>163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83</v>
      </c>
      <c r="BK316" s="238">
        <f>ROUND(I316*H316,2)</f>
        <v>0</v>
      </c>
      <c r="BL316" s="17" t="s">
        <v>208</v>
      </c>
      <c r="BM316" s="237" t="s">
        <v>471</v>
      </c>
    </row>
    <row r="317" s="13" customFormat="1">
      <c r="A317" s="13"/>
      <c r="B317" s="239"/>
      <c r="C317" s="240"/>
      <c r="D317" s="241" t="s">
        <v>173</v>
      </c>
      <c r="E317" s="242" t="s">
        <v>1</v>
      </c>
      <c r="F317" s="243" t="s">
        <v>185</v>
      </c>
      <c r="G317" s="240"/>
      <c r="H317" s="242" t="s">
        <v>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173</v>
      </c>
      <c r="AU317" s="249" t="s">
        <v>85</v>
      </c>
      <c r="AV317" s="13" t="s">
        <v>83</v>
      </c>
      <c r="AW317" s="13" t="s">
        <v>32</v>
      </c>
      <c r="AX317" s="13" t="s">
        <v>76</v>
      </c>
      <c r="AY317" s="249" t="s">
        <v>163</v>
      </c>
    </row>
    <row r="318" s="14" customFormat="1">
      <c r="A318" s="14"/>
      <c r="B318" s="250"/>
      <c r="C318" s="251"/>
      <c r="D318" s="241" t="s">
        <v>173</v>
      </c>
      <c r="E318" s="252" t="s">
        <v>1</v>
      </c>
      <c r="F318" s="253" t="s">
        <v>472</v>
      </c>
      <c r="G318" s="251"/>
      <c r="H318" s="254">
        <v>14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173</v>
      </c>
      <c r="AU318" s="260" t="s">
        <v>85</v>
      </c>
      <c r="AV318" s="14" t="s">
        <v>85</v>
      </c>
      <c r="AW318" s="14" t="s">
        <v>32</v>
      </c>
      <c r="AX318" s="14" t="s">
        <v>76</v>
      </c>
      <c r="AY318" s="260" t="s">
        <v>163</v>
      </c>
    </row>
    <row r="319" s="13" customFormat="1">
      <c r="A319" s="13"/>
      <c r="B319" s="239"/>
      <c r="C319" s="240"/>
      <c r="D319" s="241" t="s">
        <v>173</v>
      </c>
      <c r="E319" s="242" t="s">
        <v>1</v>
      </c>
      <c r="F319" s="243" t="s">
        <v>185</v>
      </c>
      <c r="G319" s="240"/>
      <c r="H319" s="242" t="s">
        <v>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173</v>
      </c>
      <c r="AU319" s="249" t="s">
        <v>85</v>
      </c>
      <c r="AV319" s="13" t="s">
        <v>83</v>
      </c>
      <c r="AW319" s="13" t="s">
        <v>32</v>
      </c>
      <c r="AX319" s="13" t="s">
        <v>76</v>
      </c>
      <c r="AY319" s="249" t="s">
        <v>163</v>
      </c>
    </row>
    <row r="320" s="14" customFormat="1">
      <c r="A320" s="14"/>
      <c r="B320" s="250"/>
      <c r="C320" s="251"/>
      <c r="D320" s="241" t="s">
        <v>173</v>
      </c>
      <c r="E320" s="252" t="s">
        <v>1</v>
      </c>
      <c r="F320" s="253" t="s">
        <v>472</v>
      </c>
      <c r="G320" s="251"/>
      <c r="H320" s="254">
        <v>14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173</v>
      </c>
      <c r="AU320" s="260" t="s">
        <v>85</v>
      </c>
      <c r="AV320" s="14" t="s">
        <v>85</v>
      </c>
      <c r="AW320" s="14" t="s">
        <v>32</v>
      </c>
      <c r="AX320" s="14" t="s">
        <v>76</v>
      </c>
      <c r="AY320" s="260" t="s">
        <v>163</v>
      </c>
    </row>
    <row r="321" s="13" customFormat="1">
      <c r="A321" s="13"/>
      <c r="B321" s="239"/>
      <c r="C321" s="240"/>
      <c r="D321" s="241" t="s">
        <v>173</v>
      </c>
      <c r="E321" s="242" t="s">
        <v>1</v>
      </c>
      <c r="F321" s="243" t="s">
        <v>174</v>
      </c>
      <c r="G321" s="240"/>
      <c r="H321" s="242" t="s">
        <v>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173</v>
      </c>
      <c r="AU321" s="249" t="s">
        <v>85</v>
      </c>
      <c r="AV321" s="13" t="s">
        <v>83</v>
      </c>
      <c r="AW321" s="13" t="s">
        <v>32</v>
      </c>
      <c r="AX321" s="13" t="s">
        <v>76</v>
      </c>
      <c r="AY321" s="249" t="s">
        <v>163</v>
      </c>
    </row>
    <row r="322" s="14" customFormat="1">
      <c r="A322" s="14"/>
      <c r="B322" s="250"/>
      <c r="C322" s="251"/>
      <c r="D322" s="241" t="s">
        <v>173</v>
      </c>
      <c r="E322" s="252" t="s">
        <v>1</v>
      </c>
      <c r="F322" s="253" t="s">
        <v>458</v>
      </c>
      <c r="G322" s="251"/>
      <c r="H322" s="254">
        <v>51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173</v>
      </c>
      <c r="AU322" s="260" t="s">
        <v>85</v>
      </c>
      <c r="AV322" s="14" t="s">
        <v>85</v>
      </c>
      <c r="AW322" s="14" t="s">
        <v>32</v>
      </c>
      <c r="AX322" s="14" t="s">
        <v>76</v>
      </c>
      <c r="AY322" s="260" t="s">
        <v>163</v>
      </c>
    </row>
    <row r="323" s="13" customFormat="1">
      <c r="A323" s="13"/>
      <c r="B323" s="239"/>
      <c r="C323" s="240"/>
      <c r="D323" s="241" t="s">
        <v>173</v>
      </c>
      <c r="E323" s="242" t="s">
        <v>1</v>
      </c>
      <c r="F323" s="243" t="s">
        <v>187</v>
      </c>
      <c r="G323" s="240"/>
      <c r="H323" s="242" t="s">
        <v>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173</v>
      </c>
      <c r="AU323" s="249" t="s">
        <v>85</v>
      </c>
      <c r="AV323" s="13" t="s">
        <v>83</v>
      </c>
      <c r="AW323" s="13" t="s">
        <v>32</v>
      </c>
      <c r="AX323" s="13" t="s">
        <v>76</v>
      </c>
      <c r="AY323" s="249" t="s">
        <v>163</v>
      </c>
    </row>
    <row r="324" s="14" customFormat="1">
      <c r="A324" s="14"/>
      <c r="B324" s="250"/>
      <c r="C324" s="251"/>
      <c r="D324" s="241" t="s">
        <v>173</v>
      </c>
      <c r="E324" s="252" t="s">
        <v>1</v>
      </c>
      <c r="F324" s="253" t="s">
        <v>473</v>
      </c>
      <c r="G324" s="251"/>
      <c r="H324" s="254">
        <v>150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173</v>
      </c>
      <c r="AU324" s="260" t="s">
        <v>85</v>
      </c>
      <c r="AV324" s="14" t="s">
        <v>85</v>
      </c>
      <c r="AW324" s="14" t="s">
        <v>32</v>
      </c>
      <c r="AX324" s="14" t="s">
        <v>76</v>
      </c>
      <c r="AY324" s="260" t="s">
        <v>163</v>
      </c>
    </row>
    <row r="325" s="2" customFormat="1" ht="16.5" customHeight="1">
      <c r="A325" s="38"/>
      <c r="B325" s="39"/>
      <c r="C325" s="261" t="s">
        <v>474</v>
      </c>
      <c r="D325" s="261" t="s">
        <v>356</v>
      </c>
      <c r="E325" s="262" t="s">
        <v>475</v>
      </c>
      <c r="F325" s="263" t="s">
        <v>476</v>
      </c>
      <c r="G325" s="264" t="s">
        <v>169</v>
      </c>
      <c r="H325" s="265">
        <v>11.449999999999999</v>
      </c>
      <c r="I325" s="266"/>
      <c r="J325" s="267">
        <f>ROUND(I325*H325,2)</f>
        <v>0</v>
      </c>
      <c r="K325" s="263" t="s">
        <v>170</v>
      </c>
      <c r="L325" s="268"/>
      <c r="M325" s="269" t="s">
        <v>1</v>
      </c>
      <c r="N325" s="270" t="s">
        <v>41</v>
      </c>
      <c r="O325" s="91"/>
      <c r="P325" s="235">
        <f>O325*H325</f>
        <v>0</v>
      </c>
      <c r="Q325" s="235">
        <v>0.0126</v>
      </c>
      <c r="R325" s="235">
        <f>Q325*H325</f>
        <v>0.14426999999999998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351</v>
      </c>
      <c r="AT325" s="237" t="s">
        <v>356</v>
      </c>
      <c r="AU325" s="237" t="s">
        <v>85</v>
      </c>
      <c r="AY325" s="17" t="s">
        <v>163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208</v>
      </c>
      <c r="BM325" s="237" t="s">
        <v>477</v>
      </c>
    </row>
    <row r="326" s="14" customFormat="1">
      <c r="A326" s="14"/>
      <c r="B326" s="250"/>
      <c r="C326" s="251"/>
      <c r="D326" s="241" t="s">
        <v>173</v>
      </c>
      <c r="E326" s="251"/>
      <c r="F326" s="253" t="s">
        <v>478</v>
      </c>
      <c r="G326" s="251"/>
      <c r="H326" s="254">
        <v>11.449999999999999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173</v>
      </c>
      <c r="AU326" s="260" t="s">
        <v>85</v>
      </c>
      <c r="AV326" s="14" t="s">
        <v>85</v>
      </c>
      <c r="AW326" s="14" t="s">
        <v>4</v>
      </c>
      <c r="AX326" s="14" t="s">
        <v>83</v>
      </c>
      <c r="AY326" s="260" t="s">
        <v>163</v>
      </c>
    </row>
    <row r="327" s="2" customFormat="1" ht="16.5" customHeight="1">
      <c r="A327" s="38"/>
      <c r="B327" s="39"/>
      <c r="C327" s="226" t="s">
        <v>479</v>
      </c>
      <c r="D327" s="226" t="s">
        <v>166</v>
      </c>
      <c r="E327" s="227" t="s">
        <v>480</v>
      </c>
      <c r="F327" s="228" t="s">
        <v>481</v>
      </c>
      <c r="G327" s="229" t="s">
        <v>169</v>
      </c>
      <c r="H327" s="230">
        <v>3.1600000000000001</v>
      </c>
      <c r="I327" s="231"/>
      <c r="J327" s="232">
        <f>ROUND(I327*H327,2)</f>
        <v>0</v>
      </c>
      <c r="K327" s="228" t="s">
        <v>170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0.00029999999999999997</v>
      </c>
      <c r="R327" s="235">
        <f>Q327*H327</f>
        <v>0.00094799999999999995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208</v>
      </c>
      <c r="AT327" s="237" t="s">
        <v>166</v>
      </c>
      <c r="AU327" s="237" t="s">
        <v>85</v>
      </c>
      <c r="AY327" s="17" t="s">
        <v>163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208</v>
      </c>
      <c r="BM327" s="237" t="s">
        <v>482</v>
      </c>
    </row>
    <row r="328" s="13" customFormat="1">
      <c r="A328" s="13"/>
      <c r="B328" s="239"/>
      <c r="C328" s="240"/>
      <c r="D328" s="241" t="s">
        <v>173</v>
      </c>
      <c r="E328" s="242" t="s">
        <v>1</v>
      </c>
      <c r="F328" s="243" t="s">
        <v>185</v>
      </c>
      <c r="G328" s="240"/>
      <c r="H328" s="242" t="s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173</v>
      </c>
      <c r="AU328" s="249" t="s">
        <v>85</v>
      </c>
      <c r="AV328" s="13" t="s">
        <v>83</v>
      </c>
      <c r="AW328" s="13" t="s">
        <v>32</v>
      </c>
      <c r="AX328" s="13" t="s">
        <v>76</v>
      </c>
      <c r="AY328" s="249" t="s">
        <v>163</v>
      </c>
    </row>
    <row r="329" s="14" customFormat="1">
      <c r="A329" s="14"/>
      <c r="B329" s="250"/>
      <c r="C329" s="251"/>
      <c r="D329" s="241" t="s">
        <v>173</v>
      </c>
      <c r="E329" s="252" t="s">
        <v>1</v>
      </c>
      <c r="F329" s="253" t="s">
        <v>300</v>
      </c>
      <c r="G329" s="251"/>
      <c r="H329" s="254">
        <v>0.56000000000000005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173</v>
      </c>
      <c r="AU329" s="260" t="s">
        <v>85</v>
      </c>
      <c r="AV329" s="14" t="s">
        <v>85</v>
      </c>
      <c r="AW329" s="14" t="s">
        <v>32</v>
      </c>
      <c r="AX329" s="14" t="s">
        <v>76</v>
      </c>
      <c r="AY329" s="260" t="s">
        <v>163</v>
      </c>
    </row>
    <row r="330" s="13" customFormat="1">
      <c r="A330" s="13"/>
      <c r="B330" s="239"/>
      <c r="C330" s="240"/>
      <c r="D330" s="241" t="s">
        <v>173</v>
      </c>
      <c r="E330" s="242" t="s">
        <v>1</v>
      </c>
      <c r="F330" s="243" t="s">
        <v>185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173</v>
      </c>
      <c r="AU330" s="249" t="s">
        <v>85</v>
      </c>
      <c r="AV330" s="13" t="s">
        <v>83</v>
      </c>
      <c r="AW330" s="13" t="s">
        <v>32</v>
      </c>
      <c r="AX330" s="13" t="s">
        <v>76</v>
      </c>
      <c r="AY330" s="249" t="s">
        <v>163</v>
      </c>
    </row>
    <row r="331" s="14" customFormat="1">
      <c r="A331" s="14"/>
      <c r="B331" s="250"/>
      <c r="C331" s="251"/>
      <c r="D331" s="241" t="s">
        <v>173</v>
      </c>
      <c r="E331" s="252" t="s">
        <v>1</v>
      </c>
      <c r="F331" s="253" t="s">
        <v>300</v>
      </c>
      <c r="G331" s="251"/>
      <c r="H331" s="254">
        <v>0.56000000000000005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173</v>
      </c>
      <c r="AU331" s="260" t="s">
        <v>85</v>
      </c>
      <c r="AV331" s="14" t="s">
        <v>85</v>
      </c>
      <c r="AW331" s="14" t="s">
        <v>32</v>
      </c>
      <c r="AX331" s="14" t="s">
        <v>76</v>
      </c>
      <c r="AY331" s="260" t="s">
        <v>163</v>
      </c>
    </row>
    <row r="332" s="13" customFormat="1">
      <c r="A332" s="13"/>
      <c r="B332" s="239"/>
      <c r="C332" s="240"/>
      <c r="D332" s="241" t="s">
        <v>173</v>
      </c>
      <c r="E332" s="242" t="s">
        <v>1</v>
      </c>
      <c r="F332" s="243" t="s">
        <v>174</v>
      </c>
      <c r="G332" s="240"/>
      <c r="H332" s="242" t="s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173</v>
      </c>
      <c r="AU332" s="249" t="s">
        <v>85</v>
      </c>
      <c r="AV332" s="13" t="s">
        <v>83</v>
      </c>
      <c r="AW332" s="13" t="s">
        <v>32</v>
      </c>
      <c r="AX332" s="13" t="s">
        <v>76</v>
      </c>
      <c r="AY332" s="249" t="s">
        <v>163</v>
      </c>
    </row>
    <row r="333" s="14" customFormat="1">
      <c r="A333" s="14"/>
      <c r="B333" s="250"/>
      <c r="C333" s="251"/>
      <c r="D333" s="241" t="s">
        <v>173</v>
      </c>
      <c r="E333" s="252" t="s">
        <v>1</v>
      </c>
      <c r="F333" s="253" t="s">
        <v>301</v>
      </c>
      <c r="G333" s="251"/>
      <c r="H333" s="254">
        <v>2.04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173</v>
      </c>
      <c r="AU333" s="260" t="s">
        <v>85</v>
      </c>
      <c r="AV333" s="14" t="s">
        <v>85</v>
      </c>
      <c r="AW333" s="14" t="s">
        <v>32</v>
      </c>
      <c r="AX333" s="14" t="s">
        <v>76</v>
      </c>
      <c r="AY333" s="260" t="s">
        <v>163</v>
      </c>
    </row>
    <row r="334" s="2" customFormat="1">
      <c r="A334" s="38"/>
      <c r="B334" s="39"/>
      <c r="C334" s="226" t="s">
        <v>483</v>
      </c>
      <c r="D334" s="226" t="s">
        <v>166</v>
      </c>
      <c r="E334" s="227" t="s">
        <v>484</v>
      </c>
      <c r="F334" s="228" t="s">
        <v>485</v>
      </c>
      <c r="G334" s="229" t="s">
        <v>307</v>
      </c>
      <c r="H334" s="230">
        <v>0.19300000000000001</v>
      </c>
      <c r="I334" s="231"/>
      <c r="J334" s="232">
        <f>ROUND(I334*H334,2)</f>
        <v>0</v>
      </c>
      <c r="K334" s="228" t="s">
        <v>170</v>
      </c>
      <c r="L334" s="44"/>
      <c r="M334" s="233" t="s">
        <v>1</v>
      </c>
      <c r="N334" s="234" t="s">
        <v>41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208</v>
      </c>
      <c r="AT334" s="237" t="s">
        <v>166</v>
      </c>
      <c r="AU334" s="237" t="s">
        <v>85</v>
      </c>
      <c r="AY334" s="17" t="s">
        <v>163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83</v>
      </c>
      <c r="BK334" s="238">
        <f>ROUND(I334*H334,2)</f>
        <v>0</v>
      </c>
      <c r="BL334" s="17" t="s">
        <v>208</v>
      </c>
      <c r="BM334" s="237" t="s">
        <v>486</v>
      </c>
    </row>
    <row r="335" s="12" customFormat="1" ht="22.8" customHeight="1">
      <c r="A335" s="12"/>
      <c r="B335" s="210"/>
      <c r="C335" s="211"/>
      <c r="D335" s="212" t="s">
        <v>75</v>
      </c>
      <c r="E335" s="224" t="s">
        <v>487</v>
      </c>
      <c r="F335" s="224" t="s">
        <v>488</v>
      </c>
      <c r="G335" s="211"/>
      <c r="H335" s="211"/>
      <c r="I335" s="214"/>
      <c r="J335" s="225">
        <f>BK335</f>
        <v>0</v>
      </c>
      <c r="K335" s="211"/>
      <c r="L335" s="216"/>
      <c r="M335" s="217"/>
      <c r="N335" s="218"/>
      <c r="O335" s="218"/>
      <c r="P335" s="219">
        <f>SUM(P336:P339)</f>
        <v>0</v>
      </c>
      <c r="Q335" s="218"/>
      <c r="R335" s="219">
        <f>SUM(R336:R339)</f>
        <v>0.040425000000000003</v>
      </c>
      <c r="S335" s="218"/>
      <c r="T335" s="220">
        <f>SUM(T336:T339)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1" t="s">
        <v>85</v>
      </c>
      <c r="AT335" s="222" t="s">
        <v>75</v>
      </c>
      <c r="AU335" s="222" t="s">
        <v>83</v>
      </c>
      <c r="AY335" s="221" t="s">
        <v>163</v>
      </c>
      <c r="BK335" s="223">
        <f>SUM(BK336:BK339)</f>
        <v>0</v>
      </c>
    </row>
    <row r="336" s="2" customFormat="1">
      <c r="A336" s="38"/>
      <c r="B336" s="39"/>
      <c r="C336" s="226" t="s">
        <v>489</v>
      </c>
      <c r="D336" s="226" t="s">
        <v>166</v>
      </c>
      <c r="E336" s="227" t="s">
        <v>490</v>
      </c>
      <c r="F336" s="228" t="s">
        <v>491</v>
      </c>
      <c r="G336" s="229" t="s">
        <v>169</v>
      </c>
      <c r="H336" s="230">
        <v>110</v>
      </c>
      <c r="I336" s="231"/>
      <c r="J336" s="232">
        <f>ROUND(I336*H336,2)</f>
        <v>0</v>
      </c>
      <c r="K336" s="228" t="s">
        <v>170</v>
      </c>
      <c r="L336" s="44"/>
      <c r="M336" s="233" t="s">
        <v>1</v>
      </c>
      <c r="N336" s="234" t="s">
        <v>41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208</v>
      </c>
      <c r="AT336" s="237" t="s">
        <v>166</v>
      </c>
      <c r="AU336" s="237" t="s">
        <v>85</v>
      </c>
      <c r="AY336" s="17" t="s">
        <v>163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83</v>
      </c>
      <c r="BK336" s="238">
        <f>ROUND(I336*H336,2)</f>
        <v>0</v>
      </c>
      <c r="BL336" s="17" t="s">
        <v>208</v>
      </c>
      <c r="BM336" s="237" t="s">
        <v>492</v>
      </c>
    </row>
    <row r="337" s="14" customFormat="1">
      <c r="A337" s="14"/>
      <c r="B337" s="250"/>
      <c r="C337" s="251"/>
      <c r="D337" s="241" t="s">
        <v>173</v>
      </c>
      <c r="E337" s="252" t="s">
        <v>1</v>
      </c>
      <c r="F337" s="253" t="s">
        <v>457</v>
      </c>
      <c r="G337" s="251"/>
      <c r="H337" s="254">
        <v>110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173</v>
      </c>
      <c r="AU337" s="260" t="s">
        <v>85</v>
      </c>
      <c r="AV337" s="14" t="s">
        <v>85</v>
      </c>
      <c r="AW337" s="14" t="s">
        <v>32</v>
      </c>
      <c r="AX337" s="14" t="s">
        <v>76</v>
      </c>
      <c r="AY337" s="260" t="s">
        <v>163</v>
      </c>
    </row>
    <row r="338" s="2" customFormat="1" ht="16.5" customHeight="1">
      <c r="A338" s="38"/>
      <c r="B338" s="39"/>
      <c r="C338" s="261" t="s">
        <v>493</v>
      </c>
      <c r="D338" s="261" t="s">
        <v>356</v>
      </c>
      <c r="E338" s="262" t="s">
        <v>494</v>
      </c>
      <c r="F338" s="263" t="s">
        <v>495</v>
      </c>
      <c r="G338" s="264" t="s">
        <v>169</v>
      </c>
      <c r="H338" s="265">
        <v>115.5</v>
      </c>
      <c r="I338" s="266"/>
      <c r="J338" s="267">
        <f>ROUND(I338*H338,2)</f>
        <v>0</v>
      </c>
      <c r="K338" s="263" t="s">
        <v>170</v>
      </c>
      <c r="L338" s="268"/>
      <c r="M338" s="269" t="s">
        <v>1</v>
      </c>
      <c r="N338" s="270" t="s">
        <v>41</v>
      </c>
      <c r="O338" s="91"/>
      <c r="P338" s="235">
        <f>O338*H338</f>
        <v>0</v>
      </c>
      <c r="Q338" s="235">
        <v>0.00035</v>
      </c>
      <c r="R338" s="235">
        <f>Q338*H338</f>
        <v>0.040425000000000003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351</v>
      </c>
      <c r="AT338" s="237" t="s">
        <v>356</v>
      </c>
      <c r="AU338" s="237" t="s">
        <v>85</v>
      </c>
      <c r="AY338" s="17" t="s">
        <v>163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83</v>
      </c>
      <c r="BK338" s="238">
        <f>ROUND(I338*H338,2)</f>
        <v>0</v>
      </c>
      <c r="BL338" s="17" t="s">
        <v>208</v>
      </c>
      <c r="BM338" s="237" t="s">
        <v>496</v>
      </c>
    </row>
    <row r="339" s="14" customFormat="1">
      <c r="A339" s="14"/>
      <c r="B339" s="250"/>
      <c r="C339" s="251"/>
      <c r="D339" s="241" t="s">
        <v>173</v>
      </c>
      <c r="E339" s="251"/>
      <c r="F339" s="253" t="s">
        <v>497</v>
      </c>
      <c r="G339" s="251"/>
      <c r="H339" s="254">
        <v>115.5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173</v>
      </c>
      <c r="AU339" s="260" t="s">
        <v>85</v>
      </c>
      <c r="AV339" s="14" t="s">
        <v>85</v>
      </c>
      <c r="AW339" s="14" t="s">
        <v>4</v>
      </c>
      <c r="AX339" s="14" t="s">
        <v>83</v>
      </c>
      <c r="AY339" s="260" t="s">
        <v>163</v>
      </c>
    </row>
    <row r="340" s="12" customFormat="1" ht="22.8" customHeight="1">
      <c r="A340" s="12"/>
      <c r="B340" s="210"/>
      <c r="C340" s="211"/>
      <c r="D340" s="212" t="s">
        <v>75</v>
      </c>
      <c r="E340" s="224" t="s">
        <v>498</v>
      </c>
      <c r="F340" s="224" t="s">
        <v>499</v>
      </c>
      <c r="G340" s="211"/>
      <c r="H340" s="211"/>
      <c r="I340" s="214"/>
      <c r="J340" s="225">
        <f>BK340</f>
        <v>0</v>
      </c>
      <c r="K340" s="211"/>
      <c r="L340" s="216"/>
      <c r="M340" s="217"/>
      <c r="N340" s="218"/>
      <c r="O340" s="218"/>
      <c r="P340" s="219">
        <f>SUM(P341:P351)</f>
        <v>0</v>
      </c>
      <c r="Q340" s="218"/>
      <c r="R340" s="219">
        <f>SUM(R341:R351)</f>
        <v>0.0067509000000000007</v>
      </c>
      <c r="S340" s="218"/>
      <c r="T340" s="220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85</v>
      </c>
      <c r="AT340" s="222" t="s">
        <v>75</v>
      </c>
      <c r="AU340" s="222" t="s">
        <v>83</v>
      </c>
      <c r="AY340" s="221" t="s">
        <v>163</v>
      </c>
      <c r="BK340" s="223">
        <f>SUM(BK341:BK351)</f>
        <v>0</v>
      </c>
    </row>
    <row r="341" s="2" customFormat="1">
      <c r="A341" s="38"/>
      <c r="B341" s="39"/>
      <c r="C341" s="226" t="s">
        <v>500</v>
      </c>
      <c r="D341" s="226" t="s">
        <v>166</v>
      </c>
      <c r="E341" s="227" t="s">
        <v>501</v>
      </c>
      <c r="F341" s="228" t="s">
        <v>502</v>
      </c>
      <c r="G341" s="229" t="s">
        <v>169</v>
      </c>
      <c r="H341" s="230">
        <v>15.002000000000001</v>
      </c>
      <c r="I341" s="231"/>
      <c r="J341" s="232">
        <f>ROUND(I341*H341,2)</f>
        <v>0</v>
      </c>
      <c r="K341" s="228" t="s">
        <v>170</v>
      </c>
      <c r="L341" s="44"/>
      <c r="M341" s="233" t="s">
        <v>1</v>
      </c>
      <c r="N341" s="234" t="s">
        <v>41</v>
      </c>
      <c r="O341" s="91"/>
      <c r="P341" s="235">
        <f>O341*H341</f>
        <v>0</v>
      </c>
      <c r="Q341" s="235">
        <v>0.00020000000000000001</v>
      </c>
      <c r="R341" s="235">
        <f>Q341*H341</f>
        <v>0.0030004000000000003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208</v>
      </c>
      <c r="AT341" s="237" t="s">
        <v>166</v>
      </c>
      <c r="AU341" s="237" t="s">
        <v>85</v>
      </c>
      <c r="AY341" s="17" t="s">
        <v>163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83</v>
      </c>
      <c r="BK341" s="238">
        <f>ROUND(I341*H341,2)</f>
        <v>0</v>
      </c>
      <c r="BL341" s="17" t="s">
        <v>208</v>
      </c>
      <c r="BM341" s="237" t="s">
        <v>503</v>
      </c>
    </row>
    <row r="342" s="13" customFormat="1">
      <c r="A342" s="13"/>
      <c r="B342" s="239"/>
      <c r="C342" s="240"/>
      <c r="D342" s="241" t="s">
        <v>173</v>
      </c>
      <c r="E342" s="242" t="s">
        <v>1</v>
      </c>
      <c r="F342" s="243" t="s">
        <v>504</v>
      </c>
      <c r="G342" s="240"/>
      <c r="H342" s="242" t="s">
        <v>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173</v>
      </c>
      <c r="AU342" s="249" t="s">
        <v>85</v>
      </c>
      <c r="AV342" s="13" t="s">
        <v>83</v>
      </c>
      <c r="AW342" s="13" t="s">
        <v>32</v>
      </c>
      <c r="AX342" s="13" t="s">
        <v>76</v>
      </c>
      <c r="AY342" s="249" t="s">
        <v>163</v>
      </c>
    </row>
    <row r="343" s="14" customFormat="1">
      <c r="A343" s="14"/>
      <c r="B343" s="250"/>
      <c r="C343" s="251"/>
      <c r="D343" s="241" t="s">
        <v>173</v>
      </c>
      <c r="E343" s="252" t="s">
        <v>1</v>
      </c>
      <c r="F343" s="253" t="s">
        <v>505</v>
      </c>
      <c r="G343" s="251"/>
      <c r="H343" s="254">
        <v>3.8969999999999998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173</v>
      </c>
      <c r="AU343" s="260" t="s">
        <v>85</v>
      </c>
      <c r="AV343" s="14" t="s">
        <v>85</v>
      </c>
      <c r="AW343" s="14" t="s">
        <v>32</v>
      </c>
      <c r="AX343" s="14" t="s">
        <v>76</v>
      </c>
      <c r="AY343" s="260" t="s">
        <v>163</v>
      </c>
    </row>
    <row r="344" s="13" customFormat="1">
      <c r="A344" s="13"/>
      <c r="B344" s="239"/>
      <c r="C344" s="240"/>
      <c r="D344" s="241" t="s">
        <v>173</v>
      </c>
      <c r="E344" s="242" t="s">
        <v>1</v>
      </c>
      <c r="F344" s="243" t="s">
        <v>335</v>
      </c>
      <c r="G344" s="240"/>
      <c r="H344" s="242" t="s">
        <v>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173</v>
      </c>
      <c r="AU344" s="249" t="s">
        <v>85</v>
      </c>
      <c r="AV344" s="13" t="s">
        <v>83</v>
      </c>
      <c r="AW344" s="13" t="s">
        <v>32</v>
      </c>
      <c r="AX344" s="13" t="s">
        <v>76</v>
      </c>
      <c r="AY344" s="249" t="s">
        <v>163</v>
      </c>
    </row>
    <row r="345" s="14" customFormat="1">
      <c r="A345" s="14"/>
      <c r="B345" s="250"/>
      <c r="C345" s="251"/>
      <c r="D345" s="241" t="s">
        <v>173</v>
      </c>
      <c r="E345" s="252" t="s">
        <v>1</v>
      </c>
      <c r="F345" s="253" t="s">
        <v>506</v>
      </c>
      <c r="G345" s="251"/>
      <c r="H345" s="254">
        <v>7.6859999999999999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173</v>
      </c>
      <c r="AU345" s="260" t="s">
        <v>85</v>
      </c>
      <c r="AV345" s="14" t="s">
        <v>85</v>
      </c>
      <c r="AW345" s="14" t="s">
        <v>32</v>
      </c>
      <c r="AX345" s="14" t="s">
        <v>76</v>
      </c>
      <c r="AY345" s="260" t="s">
        <v>163</v>
      </c>
    </row>
    <row r="346" s="13" customFormat="1">
      <c r="A346" s="13"/>
      <c r="B346" s="239"/>
      <c r="C346" s="240"/>
      <c r="D346" s="241" t="s">
        <v>173</v>
      </c>
      <c r="E346" s="242" t="s">
        <v>1</v>
      </c>
      <c r="F346" s="243" t="s">
        <v>337</v>
      </c>
      <c r="G346" s="240"/>
      <c r="H346" s="242" t="s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173</v>
      </c>
      <c r="AU346" s="249" t="s">
        <v>85</v>
      </c>
      <c r="AV346" s="13" t="s">
        <v>83</v>
      </c>
      <c r="AW346" s="13" t="s">
        <v>32</v>
      </c>
      <c r="AX346" s="13" t="s">
        <v>76</v>
      </c>
      <c r="AY346" s="249" t="s">
        <v>163</v>
      </c>
    </row>
    <row r="347" s="14" customFormat="1">
      <c r="A347" s="14"/>
      <c r="B347" s="250"/>
      <c r="C347" s="251"/>
      <c r="D347" s="241" t="s">
        <v>173</v>
      </c>
      <c r="E347" s="252" t="s">
        <v>1</v>
      </c>
      <c r="F347" s="253" t="s">
        <v>507</v>
      </c>
      <c r="G347" s="251"/>
      <c r="H347" s="254">
        <v>2.6760000000000002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173</v>
      </c>
      <c r="AU347" s="260" t="s">
        <v>85</v>
      </c>
      <c r="AV347" s="14" t="s">
        <v>85</v>
      </c>
      <c r="AW347" s="14" t="s">
        <v>32</v>
      </c>
      <c r="AX347" s="14" t="s">
        <v>76</v>
      </c>
      <c r="AY347" s="260" t="s">
        <v>163</v>
      </c>
    </row>
    <row r="348" s="13" customFormat="1">
      <c r="A348" s="13"/>
      <c r="B348" s="239"/>
      <c r="C348" s="240"/>
      <c r="D348" s="241" t="s">
        <v>173</v>
      </c>
      <c r="E348" s="242" t="s">
        <v>1</v>
      </c>
      <c r="F348" s="243" t="s">
        <v>508</v>
      </c>
      <c r="G348" s="240"/>
      <c r="H348" s="242" t="s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173</v>
      </c>
      <c r="AU348" s="249" t="s">
        <v>85</v>
      </c>
      <c r="AV348" s="13" t="s">
        <v>83</v>
      </c>
      <c r="AW348" s="13" t="s">
        <v>32</v>
      </c>
      <c r="AX348" s="13" t="s">
        <v>76</v>
      </c>
      <c r="AY348" s="249" t="s">
        <v>163</v>
      </c>
    </row>
    <row r="349" s="13" customFormat="1">
      <c r="A349" s="13"/>
      <c r="B349" s="239"/>
      <c r="C349" s="240"/>
      <c r="D349" s="241" t="s">
        <v>173</v>
      </c>
      <c r="E349" s="242" t="s">
        <v>1</v>
      </c>
      <c r="F349" s="243" t="s">
        <v>509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173</v>
      </c>
      <c r="AU349" s="249" t="s">
        <v>85</v>
      </c>
      <c r="AV349" s="13" t="s">
        <v>83</v>
      </c>
      <c r="AW349" s="13" t="s">
        <v>32</v>
      </c>
      <c r="AX349" s="13" t="s">
        <v>76</v>
      </c>
      <c r="AY349" s="249" t="s">
        <v>163</v>
      </c>
    </row>
    <row r="350" s="14" customFormat="1">
      <c r="A350" s="14"/>
      <c r="B350" s="250"/>
      <c r="C350" s="251"/>
      <c r="D350" s="241" t="s">
        <v>173</v>
      </c>
      <c r="E350" s="252" t="s">
        <v>1</v>
      </c>
      <c r="F350" s="253" t="s">
        <v>216</v>
      </c>
      <c r="G350" s="251"/>
      <c r="H350" s="254">
        <v>0.74299999999999999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173</v>
      </c>
      <c r="AU350" s="260" t="s">
        <v>85</v>
      </c>
      <c r="AV350" s="14" t="s">
        <v>85</v>
      </c>
      <c r="AW350" s="14" t="s">
        <v>32</v>
      </c>
      <c r="AX350" s="14" t="s">
        <v>76</v>
      </c>
      <c r="AY350" s="260" t="s">
        <v>163</v>
      </c>
    </row>
    <row r="351" s="2" customFormat="1" ht="21.75" customHeight="1">
      <c r="A351" s="38"/>
      <c r="B351" s="39"/>
      <c r="C351" s="226" t="s">
        <v>510</v>
      </c>
      <c r="D351" s="226" t="s">
        <v>166</v>
      </c>
      <c r="E351" s="227" t="s">
        <v>511</v>
      </c>
      <c r="F351" s="228" t="s">
        <v>512</v>
      </c>
      <c r="G351" s="229" t="s">
        <v>169</v>
      </c>
      <c r="H351" s="230">
        <v>15.002000000000001</v>
      </c>
      <c r="I351" s="231"/>
      <c r="J351" s="232">
        <f>ROUND(I351*H351,2)</f>
        <v>0</v>
      </c>
      <c r="K351" s="228" t="s">
        <v>170</v>
      </c>
      <c r="L351" s="44"/>
      <c r="M351" s="272" t="s">
        <v>1</v>
      </c>
      <c r="N351" s="273" t="s">
        <v>41</v>
      </c>
      <c r="O351" s="274"/>
      <c r="P351" s="275">
        <f>O351*H351</f>
        <v>0</v>
      </c>
      <c r="Q351" s="275">
        <v>0.00025000000000000001</v>
      </c>
      <c r="R351" s="275">
        <f>Q351*H351</f>
        <v>0.0037505000000000004</v>
      </c>
      <c r="S351" s="275">
        <v>0</v>
      </c>
      <c r="T351" s="27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208</v>
      </c>
      <c r="AT351" s="237" t="s">
        <v>166</v>
      </c>
      <c r="AU351" s="237" t="s">
        <v>85</v>
      </c>
      <c r="AY351" s="17" t="s">
        <v>163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83</v>
      </c>
      <c r="BK351" s="238">
        <f>ROUND(I351*H351,2)</f>
        <v>0</v>
      </c>
      <c r="BL351" s="17" t="s">
        <v>208</v>
      </c>
      <c r="BM351" s="237" t="s">
        <v>513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67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N04mNKvR8SR02Y+n2YgqX2xA2WD3MRuYq9qooNBbgwXEz+4zrVocJaoVl1V22jMWxncJLyZs53sOxZ8WOWhj0g==" hashValue="VZYIoRTy3SMYVcHNvuhH5P/rHKrgrKyN82sBiQloz+xHfNeb+Dezp9xmUGW6d7nUZkxFDrYgs3zLNMQZGgKkeA==" algorithmName="SHA-512" password="CC35"/>
  <autoFilter ref="C138:K3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514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515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ROUND((SUM(BE122:BE151)),  2)</f>
        <v>0</v>
      </c>
      <c r="G35" s="38"/>
      <c r="H35" s="38"/>
      <c r="I35" s="164">
        <v>0.20999999999999999</v>
      </c>
      <c r="J35" s="163">
        <f>ROUND(((SUM(BE122:BE151))*I35),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ROUND((SUM(BF122:BF151)),  2)</f>
        <v>0</v>
      </c>
      <c r="G36" s="38"/>
      <c r="H36" s="38"/>
      <c r="I36" s="164">
        <v>0.14999999999999999</v>
      </c>
      <c r="J36" s="163">
        <f>ROUND(((SUM(BF122:BF151))*I36),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ROUND((SUM(BG122:BG151)),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ROUND((SUM(BH122:BH151)),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ROUND((SUM(BI122:BI151)),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D1_01_3 - Požárně bezpečnostní řešení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Polický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516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517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Nemocnice Cheb, 2 izolační boxy v oddělení JIP Interna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120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121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D1_01_3 - Požárně bezpečnostní řešení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Cheb</v>
      </c>
      <c r="G116" s="40"/>
      <c r="H116" s="40"/>
      <c r="I116" s="32" t="s">
        <v>22</v>
      </c>
      <c r="J116" s="79" t="str">
        <f>IF(J14="","",J14)</f>
        <v>16. 2. 2021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E17</f>
        <v>Karlovarská krajská nemocnice a.s.</v>
      </c>
      <c r="G118" s="40"/>
      <c r="H118" s="40"/>
      <c r="I118" s="32" t="s">
        <v>30</v>
      </c>
      <c r="J118" s="36" t="str">
        <f>E23</f>
        <v>Penta Projekt s.r.o., Mrštíkova 12, Jihlava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>Ing. Polický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149</v>
      </c>
      <c r="D121" s="202" t="s">
        <v>61</v>
      </c>
      <c r="E121" s="202" t="s">
        <v>57</v>
      </c>
      <c r="F121" s="202" t="s">
        <v>58</v>
      </c>
      <c r="G121" s="202" t="s">
        <v>150</v>
      </c>
      <c r="H121" s="202" t="s">
        <v>151</v>
      </c>
      <c r="I121" s="202" t="s">
        <v>152</v>
      </c>
      <c r="J121" s="202" t="s">
        <v>126</v>
      </c>
      <c r="K121" s="203" t="s">
        <v>153</v>
      </c>
      <c r="L121" s="204"/>
      <c r="M121" s="100" t="s">
        <v>1</v>
      </c>
      <c r="N121" s="101" t="s">
        <v>40</v>
      </c>
      <c r="O121" s="101" t="s">
        <v>154</v>
      </c>
      <c r="P121" s="101" t="s">
        <v>155</v>
      </c>
      <c r="Q121" s="101" t="s">
        <v>156</v>
      </c>
      <c r="R121" s="101" t="s">
        <v>157</v>
      </c>
      <c r="S121" s="101" t="s">
        <v>158</v>
      </c>
      <c r="T121" s="102" t="s">
        <v>159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160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0.0055999999999999999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128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161</v>
      </c>
      <c r="F123" s="213" t="s">
        <v>161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0.0055999999999999999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75</v>
      </c>
      <c r="AU123" s="222" t="s">
        <v>76</v>
      </c>
      <c r="AY123" s="221" t="s">
        <v>163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518</v>
      </c>
      <c r="F124" s="224" t="s">
        <v>519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SUM(P125:P151)</f>
        <v>0</v>
      </c>
      <c r="Q124" s="218"/>
      <c r="R124" s="219">
        <f>SUM(R125:R151)</f>
        <v>0.0055999999999999999</v>
      </c>
      <c r="S124" s="218"/>
      <c r="T124" s="220">
        <f>SUM(T125:T151)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83</v>
      </c>
      <c r="AY124" s="221" t="s">
        <v>163</v>
      </c>
      <c r="BK124" s="223">
        <f>SUM(BK125:BK151)</f>
        <v>0</v>
      </c>
    </row>
    <row r="125" s="2" customFormat="1" ht="16.5" customHeight="1">
      <c r="A125" s="38"/>
      <c r="B125" s="39"/>
      <c r="C125" s="226" t="s">
        <v>83</v>
      </c>
      <c r="D125" s="226" t="s">
        <v>166</v>
      </c>
      <c r="E125" s="227" t="s">
        <v>520</v>
      </c>
      <c r="F125" s="228" t="s">
        <v>521</v>
      </c>
      <c r="G125" s="229" t="s">
        <v>522</v>
      </c>
      <c r="H125" s="230">
        <v>5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171</v>
      </c>
      <c r="AT125" s="237" t="s">
        <v>166</v>
      </c>
      <c r="AU125" s="237" t="s">
        <v>85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171</v>
      </c>
      <c r="BM125" s="237" t="s">
        <v>523</v>
      </c>
    </row>
    <row r="126" s="14" customFormat="1">
      <c r="A126" s="14"/>
      <c r="B126" s="250"/>
      <c r="C126" s="251"/>
      <c r="D126" s="241" t="s">
        <v>173</v>
      </c>
      <c r="E126" s="252" t="s">
        <v>1</v>
      </c>
      <c r="F126" s="253" t="s">
        <v>199</v>
      </c>
      <c r="G126" s="251"/>
      <c r="H126" s="254">
        <v>5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0" t="s">
        <v>173</v>
      </c>
      <c r="AU126" s="260" t="s">
        <v>85</v>
      </c>
      <c r="AV126" s="14" t="s">
        <v>85</v>
      </c>
      <c r="AW126" s="14" t="s">
        <v>32</v>
      </c>
      <c r="AX126" s="14" t="s">
        <v>76</v>
      </c>
      <c r="AY126" s="260" t="s">
        <v>163</v>
      </c>
    </row>
    <row r="127" s="15" customFormat="1">
      <c r="A127" s="15"/>
      <c r="B127" s="277"/>
      <c r="C127" s="278"/>
      <c r="D127" s="241" t="s">
        <v>173</v>
      </c>
      <c r="E127" s="279" t="s">
        <v>1</v>
      </c>
      <c r="F127" s="280" t="s">
        <v>524</v>
      </c>
      <c r="G127" s="278"/>
      <c r="H127" s="281">
        <v>5</v>
      </c>
      <c r="I127" s="282"/>
      <c r="J127" s="278"/>
      <c r="K127" s="278"/>
      <c r="L127" s="283"/>
      <c r="M127" s="284"/>
      <c r="N127" s="285"/>
      <c r="O127" s="285"/>
      <c r="P127" s="285"/>
      <c r="Q127" s="285"/>
      <c r="R127" s="285"/>
      <c r="S127" s="285"/>
      <c r="T127" s="28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7" t="s">
        <v>173</v>
      </c>
      <c r="AU127" s="287" t="s">
        <v>85</v>
      </c>
      <c r="AV127" s="15" t="s">
        <v>171</v>
      </c>
      <c r="AW127" s="15" t="s">
        <v>32</v>
      </c>
      <c r="AX127" s="15" t="s">
        <v>83</v>
      </c>
      <c r="AY127" s="287" t="s">
        <v>163</v>
      </c>
    </row>
    <row r="128" s="2" customFormat="1">
      <c r="A128" s="38"/>
      <c r="B128" s="39"/>
      <c r="C128" s="261" t="s">
        <v>85</v>
      </c>
      <c r="D128" s="261" t="s">
        <v>356</v>
      </c>
      <c r="E128" s="262" t="s">
        <v>525</v>
      </c>
      <c r="F128" s="263" t="s">
        <v>526</v>
      </c>
      <c r="G128" s="264" t="s">
        <v>522</v>
      </c>
      <c r="H128" s="265">
        <v>5</v>
      </c>
      <c r="I128" s="266"/>
      <c r="J128" s="267">
        <f>ROUND(I128*H128,2)</f>
        <v>0</v>
      </c>
      <c r="K128" s="263" t="s">
        <v>1</v>
      </c>
      <c r="L128" s="268"/>
      <c r="M128" s="269" t="s">
        <v>1</v>
      </c>
      <c r="N128" s="270" t="s">
        <v>41</v>
      </c>
      <c r="O128" s="91"/>
      <c r="P128" s="235">
        <f>O128*H128</f>
        <v>0</v>
      </c>
      <c r="Q128" s="235">
        <v>0.00040000000000000002</v>
      </c>
      <c r="R128" s="235">
        <f>Q128*H128</f>
        <v>0.002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217</v>
      </c>
      <c r="AT128" s="237" t="s">
        <v>356</v>
      </c>
      <c r="AU128" s="237" t="s">
        <v>85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171</v>
      </c>
      <c r="BM128" s="237" t="s">
        <v>527</v>
      </c>
    </row>
    <row r="129" s="14" customFormat="1">
      <c r="A129" s="14"/>
      <c r="B129" s="250"/>
      <c r="C129" s="251"/>
      <c r="D129" s="241" t="s">
        <v>173</v>
      </c>
      <c r="E129" s="252" t="s">
        <v>1</v>
      </c>
      <c r="F129" s="253" t="s">
        <v>199</v>
      </c>
      <c r="G129" s="251"/>
      <c r="H129" s="254">
        <v>5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173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163</v>
      </c>
    </row>
    <row r="130" s="15" customFormat="1">
      <c r="A130" s="15"/>
      <c r="B130" s="277"/>
      <c r="C130" s="278"/>
      <c r="D130" s="241" t="s">
        <v>173</v>
      </c>
      <c r="E130" s="279" t="s">
        <v>1</v>
      </c>
      <c r="F130" s="280" t="s">
        <v>524</v>
      </c>
      <c r="G130" s="278"/>
      <c r="H130" s="281">
        <v>5</v>
      </c>
      <c r="I130" s="282"/>
      <c r="J130" s="278"/>
      <c r="K130" s="278"/>
      <c r="L130" s="283"/>
      <c r="M130" s="284"/>
      <c r="N130" s="285"/>
      <c r="O130" s="285"/>
      <c r="P130" s="285"/>
      <c r="Q130" s="285"/>
      <c r="R130" s="285"/>
      <c r="S130" s="285"/>
      <c r="T130" s="28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7" t="s">
        <v>173</v>
      </c>
      <c r="AU130" s="287" t="s">
        <v>85</v>
      </c>
      <c r="AV130" s="15" t="s">
        <v>171</v>
      </c>
      <c r="AW130" s="15" t="s">
        <v>32</v>
      </c>
      <c r="AX130" s="15" t="s">
        <v>83</v>
      </c>
      <c r="AY130" s="287" t="s">
        <v>163</v>
      </c>
    </row>
    <row r="131" s="2" customFormat="1" ht="21.75" customHeight="1">
      <c r="A131" s="38"/>
      <c r="B131" s="39"/>
      <c r="C131" s="261" t="s">
        <v>164</v>
      </c>
      <c r="D131" s="261" t="s">
        <v>356</v>
      </c>
      <c r="E131" s="262" t="s">
        <v>528</v>
      </c>
      <c r="F131" s="263" t="s">
        <v>529</v>
      </c>
      <c r="G131" s="264" t="s">
        <v>522</v>
      </c>
      <c r="H131" s="265">
        <v>5</v>
      </c>
      <c r="I131" s="266"/>
      <c r="J131" s="267">
        <f>ROUND(I131*H131,2)</f>
        <v>0</v>
      </c>
      <c r="K131" s="263" t="s">
        <v>1</v>
      </c>
      <c r="L131" s="268"/>
      <c r="M131" s="269" t="s">
        <v>1</v>
      </c>
      <c r="N131" s="270" t="s">
        <v>41</v>
      </c>
      <c r="O131" s="91"/>
      <c r="P131" s="235">
        <f>O131*H131</f>
        <v>0</v>
      </c>
      <c r="Q131" s="235">
        <v>0.00040000000000000002</v>
      </c>
      <c r="R131" s="235">
        <f>Q131*H131</f>
        <v>0.002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217</v>
      </c>
      <c r="AT131" s="237" t="s">
        <v>356</v>
      </c>
      <c r="AU131" s="237" t="s">
        <v>85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171</v>
      </c>
      <c r="BM131" s="237" t="s">
        <v>530</v>
      </c>
    </row>
    <row r="132" s="14" customFormat="1">
      <c r="A132" s="14"/>
      <c r="B132" s="250"/>
      <c r="C132" s="251"/>
      <c r="D132" s="241" t="s">
        <v>173</v>
      </c>
      <c r="E132" s="252" t="s">
        <v>1</v>
      </c>
      <c r="F132" s="253" t="s">
        <v>199</v>
      </c>
      <c r="G132" s="251"/>
      <c r="H132" s="254">
        <v>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173</v>
      </c>
      <c r="AU132" s="260" t="s">
        <v>85</v>
      </c>
      <c r="AV132" s="14" t="s">
        <v>85</v>
      </c>
      <c r="AW132" s="14" t="s">
        <v>32</v>
      </c>
      <c r="AX132" s="14" t="s">
        <v>76</v>
      </c>
      <c r="AY132" s="260" t="s">
        <v>163</v>
      </c>
    </row>
    <row r="133" s="15" customFormat="1">
      <c r="A133" s="15"/>
      <c r="B133" s="277"/>
      <c r="C133" s="278"/>
      <c r="D133" s="241" t="s">
        <v>173</v>
      </c>
      <c r="E133" s="279" t="s">
        <v>1</v>
      </c>
      <c r="F133" s="280" t="s">
        <v>524</v>
      </c>
      <c r="G133" s="278"/>
      <c r="H133" s="281">
        <v>5</v>
      </c>
      <c r="I133" s="282"/>
      <c r="J133" s="278"/>
      <c r="K133" s="278"/>
      <c r="L133" s="283"/>
      <c r="M133" s="284"/>
      <c r="N133" s="285"/>
      <c r="O133" s="285"/>
      <c r="P133" s="285"/>
      <c r="Q133" s="285"/>
      <c r="R133" s="285"/>
      <c r="S133" s="285"/>
      <c r="T133" s="28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7" t="s">
        <v>173</v>
      </c>
      <c r="AU133" s="287" t="s">
        <v>85</v>
      </c>
      <c r="AV133" s="15" t="s">
        <v>171</v>
      </c>
      <c r="AW133" s="15" t="s">
        <v>32</v>
      </c>
      <c r="AX133" s="15" t="s">
        <v>83</v>
      </c>
      <c r="AY133" s="287" t="s">
        <v>163</v>
      </c>
    </row>
    <row r="134" s="2" customFormat="1">
      <c r="A134" s="38"/>
      <c r="B134" s="39"/>
      <c r="C134" s="226" t="s">
        <v>171</v>
      </c>
      <c r="D134" s="226" t="s">
        <v>166</v>
      </c>
      <c r="E134" s="227" t="s">
        <v>531</v>
      </c>
      <c r="F134" s="228" t="s">
        <v>532</v>
      </c>
      <c r="G134" s="229" t="s">
        <v>522</v>
      </c>
      <c r="H134" s="230">
        <v>5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171</v>
      </c>
      <c r="AT134" s="237" t="s">
        <v>166</v>
      </c>
      <c r="AU134" s="237" t="s">
        <v>85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171</v>
      </c>
      <c r="BM134" s="237" t="s">
        <v>533</v>
      </c>
    </row>
    <row r="135" s="14" customFormat="1">
      <c r="A135" s="14"/>
      <c r="B135" s="250"/>
      <c r="C135" s="251"/>
      <c r="D135" s="241" t="s">
        <v>173</v>
      </c>
      <c r="E135" s="252" t="s">
        <v>1</v>
      </c>
      <c r="F135" s="253" t="s">
        <v>199</v>
      </c>
      <c r="G135" s="251"/>
      <c r="H135" s="254">
        <v>5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173</v>
      </c>
      <c r="AU135" s="260" t="s">
        <v>85</v>
      </c>
      <c r="AV135" s="14" t="s">
        <v>85</v>
      </c>
      <c r="AW135" s="14" t="s">
        <v>32</v>
      </c>
      <c r="AX135" s="14" t="s">
        <v>76</v>
      </c>
      <c r="AY135" s="260" t="s">
        <v>163</v>
      </c>
    </row>
    <row r="136" s="15" customFormat="1">
      <c r="A136" s="15"/>
      <c r="B136" s="277"/>
      <c r="C136" s="278"/>
      <c r="D136" s="241" t="s">
        <v>173</v>
      </c>
      <c r="E136" s="279" t="s">
        <v>1</v>
      </c>
      <c r="F136" s="280" t="s">
        <v>524</v>
      </c>
      <c r="G136" s="278"/>
      <c r="H136" s="281">
        <v>5</v>
      </c>
      <c r="I136" s="282"/>
      <c r="J136" s="278"/>
      <c r="K136" s="278"/>
      <c r="L136" s="283"/>
      <c r="M136" s="284"/>
      <c r="N136" s="285"/>
      <c r="O136" s="285"/>
      <c r="P136" s="285"/>
      <c r="Q136" s="285"/>
      <c r="R136" s="285"/>
      <c r="S136" s="285"/>
      <c r="T136" s="28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7" t="s">
        <v>173</v>
      </c>
      <c r="AU136" s="287" t="s">
        <v>85</v>
      </c>
      <c r="AV136" s="15" t="s">
        <v>171</v>
      </c>
      <c r="AW136" s="15" t="s">
        <v>32</v>
      </c>
      <c r="AX136" s="15" t="s">
        <v>83</v>
      </c>
      <c r="AY136" s="287" t="s">
        <v>163</v>
      </c>
    </row>
    <row r="137" s="2" customFormat="1">
      <c r="A137" s="38"/>
      <c r="B137" s="39"/>
      <c r="C137" s="261" t="s">
        <v>199</v>
      </c>
      <c r="D137" s="261" t="s">
        <v>356</v>
      </c>
      <c r="E137" s="262" t="s">
        <v>534</v>
      </c>
      <c r="F137" s="263" t="s">
        <v>535</v>
      </c>
      <c r="G137" s="264" t="s">
        <v>522</v>
      </c>
      <c r="H137" s="265">
        <v>2</v>
      </c>
      <c r="I137" s="266"/>
      <c r="J137" s="267">
        <f>ROUND(I137*H137,2)</f>
        <v>0</v>
      </c>
      <c r="K137" s="263" t="s">
        <v>1</v>
      </c>
      <c r="L137" s="268"/>
      <c r="M137" s="269" t="s">
        <v>1</v>
      </c>
      <c r="N137" s="270" t="s">
        <v>41</v>
      </c>
      <c r="O137" s="91"/>
      <c r="P137" s="235">
        <f>O137*H137</f>
        <v>0</v>
      </c>
      <c r="Q137" s="235">
        <v>0.00040000000000000002</v>
      </c>
      <c r="R137" s="235">
        <f>Q137*H137</f>
        <v>0.00080000000000000004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217</v>
      </c>
      <c r="AT137" s="237" t="s">
        <v>356</v>
      </c>
      <c r="AU137" s="237" t="s">
        <v>85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171</v>
      </c>
      <c r="BM137" s="237" t="s">
        <v>536</v>
      </c>
    </row>
    <row r="138" s="14" customFormat="1">
      <c r="A138" s="14"/>
      <c r="B138" s="250"/>
      <c r="C138" s="251"/>
      <c r="D138" s="241" t="s">
        <v>173</v>
      </c>
      <c r="E138" s="252" t="s">
        <v>1</v>
      </c>
      <c r="F138" s="253" t="s">
        <v>85</v>
      </c>
      <c r="G138" s="251"/>
      <c r="H138" s="254">
        <v>2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173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163</v>
      </c>
    </row>
    <row r="139" s="15" customFormat="1">
      <c r="A139" s="15"/>
      <c r="B139" s="277"/>
      <c r="C139" s="278"/>
      <c r="D139" s="241" t="s">
        <v>173</v>
      </c>
      <c r="E139" s="279" t="s">
        <v>1</v>
      </c>
      <c r="F139" s="280" t="s">
        <v>524</v>
      </c>
      <c r="G139" s="278"/>
      <c r="H139" s="281">
        <v>2</v>
      </c>
      <c r="I139" s="282"/>
      <c r="J139" s="278"/>
      <c r="K139" s="278"/>
      <c r="L139" s="283"/>
      <c r="M139" s="284"/>
      <c r="N139" s="285"/>
      <c r="O139" s="285"/>
      <c r="P139" s="285"/>
      <c r="Q139" s="285"/>
      <c r="R139" s="285"/>
      <c r="S139" s="285"/>
      <c r="T139" s="28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7" t="s">
        <v>173</v>
      </c>
      <c r="AU139" s="287" t="s">
        <v>85</v>
      </c>
      <c r="AV139" s="15" t="s">
        <v>171</v>
      </c>
      <c r="AW139" s="15" t="s">
        <v>32</v>
      </c>
      <c r="AX139" s="15" t="s">
        <v>83</v>
      </c>
      <c r="AY139" s="287" t="s">
        <v>163</v>
      </c>
    </row>
    <row r="140" s="2" customFormat="1">
      <c r="A140" s="38"/>
      <c r="B140" s="39"/>
      <c r="C140" s="261" t="s">
        <v>176</v>
      </c>
      <c r="D140" s="261" t="s">
        <v>356</v>
      </c>
      <c r="E140" s="262" t="s">
        <v>537</v>
      </c>
      <c r="F140" s="263" t="s">
        <v>538</v>
      </c>
      <c r="G140" s="264" t="s">
        <v>522</v>
      </c>
      <c r="H140" s="265">
        <v>1</v>
      </c>
      <c r="I140" s="266"/>
      <c r="J140" s="267">
        <f>ROUND(I140*H140,2)</f>
        <v>0</v>
      </c>
      <c r="K140" s="263" t="s">
        <v>1</v>
      </c>
      <c r="L140" s="268"/>
      <c r="M140" s="269" t="s">
        <v>1</v>
      </c>
      <c r="N140" s="270" t="s">
        <v>41</v>
      </c>
      <c r="O140" s="91"/>
      <c r="P140" s="235">
        <f>O140*H140</f>
        <v>0</v>
      </c>
      <c r="Q140" s="235">
        <v>0.00040000000000000002</v>
      </c>
      <c r="R140" s="235">
        <f>Q140*H140</f>
        <v>0.00040000000000000002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217</v>
      </c>
      <c r="AT140" s="237" t="s">
        <v>356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171</v>
      </c>
      <c r="BM140" s="237" t="s">
        <v>539</v>
      </c>
    </row>
    <row r="141" s="14" customFormat="1">
      <c r="A141" s="14"/>
      <c r="B141" s="250"/>
      <c r="C141" s="251"/>
      <c r="D141" s="241" t="s">
        <v>173</v>
      </c>
      <c r="E141" s="252" t="s">
        <v>1</v>
      </c>
      <c r="F141" s="253" t="s">
        <v>83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173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163</v>
      </c>
    </row>
    <row r="142" s="15" customFormat="1">
      <c r="A142" s="15"/>
      <c r="B142" s="277"/>
      <c r="C142" s="278"/>
      <c r="D142" s="241" t="s">
        <v>173</v>
      </c>
      <c r="E142" s="279" t="s">
        <v>1</v>
      </c>
      <c r="F142" s="280" t="s">
        <v>524</v>
      </c>
      <c r="G142" s="278"/>
      <c r="H142" s="281">
        <v>1</v>
      </c>
      <c r="I142" s="282"/>
      <c r="J142" s="278"/>
      <c r="K142" s="278"/>
      <c r="L142" s="283"/>
      <c r="M142" s="284"/>
      <c r="N142" s="285"/>
      <c r="O142" s="285"/>
      <c r="P142" s="285"/>
      <c r="Q142" s="285"/>
      <c r="R142" s="285"/>
      <c r="S142" s="285"/>
      <c r="T142" s="28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7" t="s">
        <v>173</v>
      </c>
      <c r="AU142" s="287" t="s">
        <v>85</v>
      </c>
      <c r="AV142" s="15" t="s">
        <v>171</v>
      </c>
      <c r="AW142" s="15" t="s">
        <v>32</v>
      </c>
      <c r="AX142" s="15" t="s">
        <v>83</v>
      </c>
      <c r="AY142" s="287" t="s">
        <v>163</v>
      </c>
    </row>
    <row r="143" s="2" customFormat="1">
      <c r="A143" s="38"/>
      <c r="B143" s="39"/>
      <c r="C143" s="261" t="s">
        <v>212</v>
      </c>
      <c r="D143" s="261" t="s">
        <v>356</v>
      </c>
      <c r="E143" s="262" t="s">
        <v>540</v>
      </c>
      <c r="F143" s="263" t="s">
        <v>541</v>
      </c>
      <c r="G143" s="264" t="s">
        <v>522</v>
      </c>
      <c r="H143" s="265">
        <v>1</v>
      </c>
      <c r="I143" s="266"/>
      <c r="J143" s="267">
        <f>ROUND(I143*H143,2)</f>
        <v>0</v>
      </c>
      <c r="K143" s="263" t="s">
        <v>1</v>
      </c>
      <c r="L143" s="268"/>
      <c r="M143" s="269" t="s">
        <v>1</v>
      </c>
      <c r="N143" s="270" t="s">
        <v>41</v>
      </c>
      <c r="O143" s="91"/>
      <c r="P143" s="235">
        <f>O143*H143</f>
        <v>0</v>
      </c>
      <c r="Q143" s="235">
        <v>0.00040000000000000002</v>
      </c>
      <c r="R143" s="235">
        <f>Q143*H143</f>
        <v>0.00040000000000000002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217</v>
      </c>
      <c r="AT143" s="237" t="s">
        <v>356</v>
      </c>
      <c r="AU143" s="237" t="s">
        <v>85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171</v>
      </c>
      <c r="BM143" s="237" t="s">
        <v>542</v>
      </c>
    </row>
    <row r="144" s="14" customFormat="1">
      <c r="A144" s="14"/>
      <c r="B144" s="250"/>
      <c r="C144" s="251"/>
      <c r="D144" s="241" t="s">
        <v>173</v>
      </c>
      <c r="E144" s="252" t="s">
        <v>1</v>
      </c>
      <c r="F144" s="253" t="s">
        <v>83</v>
      </c>
      <c r="G144" s="251"/>
      <c r="H144" s="254">
        <v>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173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163</v>
      </c>
    </row>
    <row r="145" s="15" customFormat="1">
      <c r="A145" s="15"/>
      <c r="B145" s="277"/>
      <c r="C145" s="278"/>
      <c r="D145" s="241" t="s">
        <v>173</v>
      </c>
      <c r="E145" s="279" t="s">
        <v>1</v>
      </c>
      <c r="F145" s="280" t="s">
        <v>524</v>
      </c>
      <c r="G145" s="278"/>
      <c r="H145" s="281">
        <v>1</v>
      </c>
      <c r="I145" s="282"/>
      <c r="J145" s="278"/>
      <c r="K145" s="278"/>
      <c r="L145" s="283"/>
      <c r="M145" s="284"/>
      <c r="N145" s="285"/>
      <c r="O145" s="285"/>
      <c r="P145" s="285"/>
      <c r="Q145" s="285"/>
      <c r="R145" s="285"/>
      <c r="S145" s="285"/>
      <c r="T145" s="28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7" t="s">
        <v>173</v>
      </c>
      <c r="AU145" s="287" t="s">
        <v>85</v>
      </c>
      <c r="AV145" s="15" t="s">
        <v>171</v>
      </c>
      <c r="AW145" s="15" t="s">
        <v>32</v>
      </c>
      <c r="AX145" s="15" t="s">
        <v>83</v>
      </c>
      <c r="AY145" s="287" t="s">
        <v>163</v>
      </c>
    </row>
    <row r="146" s="2" customFormat="1" ht="16.5" customHeight="1">
      <c r="A146" s="38"/>
      <c r="B146" s="39"/>
      <c r="C146" s="226" t="s">
        <v>217</v>
      </c>
      <c r="D146" s="226" t="s">
        <v>166</v>
      </c>
      <c r="E146" s="227" t="s">
        <v>543</v>
      </c>
      <c r="F146" s="228" t="s">
        <v>544</v>
      </c>
      <c r="G146" s="229" t="s">
        <v>522</v>
      </c>
      <c r="H146" s="230">
        <v>4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171</v>
      </c>
      <c r="AT146" s="237" t="s">
        <v>166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171</v>
      </c>
      <c r="BM146" s="237" t="s">
        <v>545</v>
      </c>
    </row>
    <row r="147" s="14" customFormat="1">
      <c r="A147" s="14"/>
      <c r="B147" s="250"/>
      <c r="C147" s="251"/>
      <c r="D147" s="241" t="s">
        <v>173</v>
      </c>
      <c r="E147" s="252" t="s">
        <v>1</v>
      </c>
      <c r="F147" s="253" t="s">
        <v>546</v>
      </c>
      <c r="G147" s="251"/>
      <c r="H147" s="254">
        <v>4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173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163</v>
      </c>
    </row>
    <row r="148" s="15" customFormat="1">
      <c r="A148" s="15"/>
      <c r="B148" s="277"/>
      <c r="C148" s="278"/>
      <c r="D148" s="241" t="s">
        <v>173</v>
      </c>
      <c r="E148" s="279" t="s">
        <v>1</v>
      </c>
      <c r="F148" s="280" t="s">
        <v>524</v>
      </c>
      <c r="G148" s="278"/>
      <c r="H148" s="281">
        <v>4</v>
      </c>
      <c r="I148" s="282"/>
      <c r="J148" s="278"/>
      <c r="K148" s="278"/>
      <c r="L148" s="283"/>
      <c r="M148" s="284"/>
      <c r="N148" s="285"/>
      <c r="O148" s="285"/>
      <c r="P148" s="285"/>
      <c r="Q148" s="285"/>
      <c r="R148" s="285"/>
      <c r="S148" s="285"/>
      <c r="T148" s="28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7" t="s">
        <v>173</v>
      </c>
      <c r="AU148" s="287" t="s">
        <v>85</v>
      </c>
      <c r="AV148" s="15" t="s">
        <v>171</v>
      </c>
      <c r="AW148" s="15" t="s">
        <v>32</v>
      </c>
      <c r="AX148" s="15" t="s">
        <v>83</v>
      </c>
      <c r="AY148" s="287" t="s">
        <v>163</v>
      </c>
    </row>
    <row r="149" s="2" customFormat="1" ht="16.5" customHeight="1">
      <c r="A149" s="38"/>
      <c r="B149" s="39"/>
      <c r="C149" s="226" t="s">
        <v>189</v>
      </c>
      <c r="D149" s="226" t="s">
        <v>166</v>
      </c>
      <c r="E149" s="227" t="s">
        <v>547</v>
      </c>
      <c r="F149" s="228" t="s">
        <v>548</v>
      </c>
      <c r="G149" s="229" t="s">
        <v>522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549</v>
      </c>
    </row>
    <row r="150" s="14" customFormat="1">
      <c r="A150" s="14"/>
      <c r="B150" s="250"/>
      <c r="C150" s="251"/>
      <c r="D150" s="241" t="s">
        <v>173</v>
      </c>
      <c r="E150" s="252" t="s">
        <v>1</v>
      </c>
      <c r="F150" s="253" t="s">
        <v>83</v>
      </c>
      <c r="G150" s="251"/>
      <c r="H150" s="254">
        <v>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173</v>
      </c>
      <c r="AU150" s="260" t="s">
        <v>85</v>
      </c>
      <c r="AV150" s="14" t="s">
        <v>85</v>
      </c>
      <c r="AW150" s="14" t="s">
        <v>32</v>
      </c>
      <c r="AX150" s="14" t="s">
        <v>76</v>
      </c>
      <c r="AY150" s="260" t="s">
        <v>163</v>
      </c>
    </row>
    <row r="151" s="15" customFormat="1">
      <c r="A151" s="15"/>
      <c r="B151" s="277"/>
      <c r="C151" s="278"/>
      <c r="D151" s="241" t="s">
        <v>173</v>
      </c>
      <c r="E151" s="279" t="s">
        <v>1</v>
      </c>
      <c r="F151" s="280" t="s">
        <v>524</v>
      </c>
      <c r="G151" s="278"/>
      <c r="H151" s="281">
        <v>1</v>
      </c>
      <c r="I151" s="282"/>
      <c r="J151" s="278"/>
      <c r="K151" s="278"/>
      <c r="L151" s="283"/>
      <c r="M151" s="288"/>
      <c r="N151" s="289"/>
      <c r="O151" s="289"/>
      <c r="P151" s="289"/>
      <c r="Q151" s="289"/>
      <c r="R151" s="289"/>
      <c r="S151" s="289"/>
      <c r="T151" s="29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7" t="s">
        <v>173</v>
      </c>
      <c r="AU151" s="287" t="s">
        <v>85</v>
      </c>
      <c r="AV151" s="15" t="s">
        <v>171</v>
      </c>
      <c r="AW151" s="15" t="s">
        <v>32</v>
      </c>
      <c r="AX151" s="15" t="s">
        <v>83</v>
      </c>
      <c r="AY151" s="287" t="s">
        <v>163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Zk6q25xF5lcShSLVPxYPNiZ+ZXMhHXNTfSeaKYFGKs4JdMQ7CaAbU3ZpUjBd/xQN9FMx9iy5248HRv7oD6HWgg==" hashValue="2oruAo8S8ZBM3l/rRTTjk5rX5M98iGYJe7Y+QLa3Vencd/ysMWciyDXNdGwNv5JYUa5wcq9rqOlq3gOknITeYA==" algorithmName="SHA-512" password="CC35"/>
  <autoFilter ref="C121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550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551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31.25" customHeight="1">
      <c r="A29" s="154"/>
      <c r="B29" s="155"/>
      <c r="C29" s="154"/>
      <c r="D29" s="154"/>
      <c r="E29" s="156" t="s">
        <v>552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ROUND((SUM(BE124:BE266)),  2)</f>
        <v>0</v>
      </c>
      <c r="G35" s="38"/>
      <c r="H35" s="38"/>
      <c r="I35" s="164">
        <v>0.20999999999999999</v>
      </c>
      <c r="J35" s="163">
        <f>ROUND(((SUM(BE124:BE266))*I35),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ROUND((SUM(BF124:BF266)),  2)</f>
        <v>0</v>
      </c>
      <c r="G36" s="38"/>
      <c r="H36" s="38"/>
      <c r="I36" s="164">
        <v>0.14999999999999999</v>
      </c>
      <c r="J36" s="163">
        <f>ROUND(((SUM(BF124:BF266))*I36),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ROUND((SUM(BG124:BG266)),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ROUND((SUM(BH124:BH266)),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ROUND((SUM(BI124:BI266)),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D1_01_4c - Vzduchotechnika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Štantejský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553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554</v>
      </c>
      <c r="E100" s="191"/>
      <c r="F100" s="191"/>
      <c r="G100" s="191"/>
      <c r="H100" s="191"/>
      <c r="I100" s="191"/>
      <c r="J100" s="192">
        <f>J187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555</v>
      </c>
      <c r="E101" s="191"/>
      <c r="F101" s="191"/>
      <c r="G101" s="191"/>
      <c r="H101" s="191"/>
      <c r="I101" s="191"/>
      <c r="J101" s="192">
        <f>J240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556</v>
      </c>
      <c r="E102" s="191"/>
      <c r="F102" s="191"/>
      <c r="G102" s="191"/>
      <c r="H102" s="191"/>
      <c r="I102" s="191"/>
      <c r="J102" s="192">
        <f>J257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Nemocnice Cheb, 2 izolační boxy v oddělení JIP Interna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120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121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D1_01_4c - Vzduchotechnika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Cheb</v>
      </c>
      <c r="G118" s="40"/>
      <c r="H118" s="40"/>
      <c r="I118" s="32" t="s">
        <v>22</v>
      </c>
      <c r="J118" s="79" t="str">
        <f>IF(J14="","",J14)</f>
        <v>16. 2. 2021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Karlovarská krajská nemocnice a.s.</v>
      </c>
      <c r="G120" s="40"/>
      <c r="H120" s="40"/>
      <c r="I120" s="32" t="s">
        <v>30</v>
      </c>
      <c r="J120" s="36" t="str">
        <f>E23</f>
        <v>Penta Projekt s.r.o., Mrštíkova 12, Jihlava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Ing. Štantejský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149</v>
      </c>
      <c r="D123" s="202" t="s">
        <v>61</v>
      </c>
      <c r="E123" s="202" t="s">
        <v>57</v>
      </c>
      <c r="F123" s="202" t="s">
        <v>58</v>
      </c>
      <c r="G123" s="202" t="s">
        <v>150</v>
      </c>
      <c r="H123" s="202" t="s">
        <v>151</v>
      </c>
      <c r="I123" s="202" t="s">
        <v>152</v>
      </c>
      <c r="J123" s="202" t="s">
        <v>126</v>
      </c>
      <c r="K123" s="203" t="s">
        <v>153</v>
      </c>
      <c r="L123" s="204"/>
      <c r="M123" s="100" t="s">
        <v>1</v>
      </c>
      <c r="N123" s="101" t="s">
        <v>40</v>
      </c>
      <c r="O123" s="101" t="s">
        <v>154</v>
      </c>
      <c r="P123" s="101" t="s">
        <v>155</v>
      </c>
      <c r="Q123" s="101" t="s">
        <v>156</v>
      </c>
      <c r="R123" s="101" t="s">
        <v>157</v>
      </c>
      <c r="S123" s="101" t="s">
        <v>158</v>
      </c>
      <c r="T123" s="102" t="s">
        <v>159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160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P125+P187+P240+P257</f>
        <v>0</v>
      </c>
      <c r="Q124" s="104"/>
      <c r="R124" s="207">
        <f>R125+R187+R240+R257</f>
        <v>0</v>
      </c>
      <c r="S124" s="104"/>
      <c r="T124" s="208">
        <f>T125+T187+T240+T257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128</v>
      </c>
      <c r="BK124" s="209">
        <f>BK125+BK187+BK240+BK257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557</v>
      </c>
      <c r="F125" s="213" t="s">
        <v>558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SUM(P126:P186)</f>
        <v>0</v>
      </c>
      <c r="Q125" s="218"/>
      <c r="R125" s="219">
        <f>SUM(R126:R186)</f>
        <v>0</v>
      </c>
      <c r="S125" s="218"/>
      <c r="T125" s="220">
        <f>SUM(T126:T186)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163</v>
      </c>
      <c r="BK125" s="223">
        <f>SUM(BK126:BK186)</f>
        <v>0</v>
      </c>
    </row>
    <row r="126" s="2" customFormat="1">
      <c r="A126" s="38"/>
      <c r="B126" s="39"/>
      <c r="C126" s="226" t="s">
        <v>83</v>
      </c>
      <c r="D126" s="226" t="s">
        <v>166</v>
      </c>
      <c r="E126" s="227" t="s">
        <v>559</v>
      </c>
      <c r="F126" s="228" t="s">
        <v>560</v>
      </c>
      <c r="G126" s="229" t="s">
        <v>180</v>
      </c>
      <c r="H126" s="230">
        <v>2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171</v>
      </c>
      <c r="AT126" s="237" t="s">
        <v>166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171</v>
      </c>
      <c r="BM126" s="237" t="s">
        <v>85</v>
      </c>
    </row>
    <row r="127" s="13" customFormat="1">
      <c r="A127" s="13"/>
      <c r="B127" s="239"/>
      <c r="C127" s="240"/>
      <c r="D127" s="241" t="s">
        <v>173</v>
      </c>
      <c r="E127" s="242" t="s">
        <v>1</v>
      </c>
      <c r="F127" s="243" t="s">
        <v>561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173</v>
      </c>
      <c r="AU127" s="249" t="s">
        <v>83</v>
      </c>
      <c r="AV127" s="13" t="s">
        <v>83</v>
      </c>
      <c r="AW127" s="13" t="s">
        <v>32</v>
      </c>
      <c r="AX127" s="13" t="s">
        <v>76</v>
      </c>
      <c r="AY127" s="249" t="s">
        <v>163</v>
      </c>
    </row>
    <row r="128" s="13" customFormat="1">
      <c r="A128" s="13"/>
      <c r="B128" s="239"/>
      <c r="C128" s="240"/>
      <c r="D128" s="241" t="s">
        <v>173</v>
      </c>
      <c r="E128" s="242" t="s">
        <v>1</v>
      </c>
      <c r="F128" s="243" t="s">
        <v>562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173</v>
      </c>
      <c r="AU128" s="249" t="s">
        <v>83</v>
      </c>
      <c r="AV128" s="13" t="s">
        <v>83</v>
      </c>
      <c r="AW128" s="13" t="s">
        <v>32</v>
      </c>
      <c r="AX128" s="13" t="s">
        <v>76</v>
      </c>
      <c r="AY128" s="249" t="s">
        <v>163</v>
      </c>
    </row>
    <row r="129" s="14" customFormat="1">
      <c r="A129" s="14"/>
      <c r="B129" s="250"/>
      <c r="C129" s="251"/>
      <c r="D129" s="241" t="s">
        <v>173</v>
      </c>
      <c r="E129" s="252" t="s">
        <v>1</v>
      </c>
      <c r="F129" s="253" t="s">
        <v>85</v>
      </c>
      <c r="G129" s="251"/>
      <c r="H129" s="254">
        <v>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173</v>
      </c>
      <c r="AU129" s="260" t="s">
        <v>83</v>
      </c>
      <c r="AV129" s="14" t="s">
        <v>85</v>
      </c>
      <c r="AW129" s="14" t="s">
        <v>32</v>
      </c>
      <c r="AX129" s="14" t="s">
        <v>76</v>
      </c>
      <c r="AY129" s="260" t="s">
        <v>163</v>
      </c>
    </row>
    <row r="130" s="15" customFormat="1">
      <c r="A130" s="15"/>
      <c r="B130" s="277"/>
      <c r="C130" s="278"/>
      <c r="D130" s="241" t="s">
        <v>173</v>
      </c>
      <c r="E130" s="279" t="s">
        <v>1</v>
      </c>
      <c r="F130" s="280" t="s">
        <v>524</v>
      </c>
      <c r="G130" s="278"/>
      <c r="H130" s="281">
        <v>2</v>
      </c>
      <c r="I130" s="282"/>
      <c r="J130" s="278"/>
      <c r="K130" s="278"/>
      <c r="L130" s="283"/>
      <c r="M130" s="284"/>
      <c r="N130" s="285"/>
      <c r="O130" s="285"/>
      <c r="P130" s="285"/>
      <c r="Q130" s="285"/>
      <c r="R130" s="285"/>
      <c r="S130" s="285"/>
      <c r="T130" s="28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7" t="s">
        <v>173</v>
      </c>
      <c r="AU130" s="287" t="s">
        <v>83</v>
      </c>
      <c r="AV130" s="15" t="s">
        <v>171</v>
      </c>
      <c r="AW130" s="15" t="s">
        <v>32</v>
      </c>
      <c r="AX130" s="15" t="s">
        <v>83</v>
      </c>
      <c r="AY130" s="287" t="s">
        <v>163</v>
      </c>
    </row>
    <row r="131" s="2" customFormat="1">
      <c r="A131" s="38"/>
      <c r="B131" s="39"/>
      <c r="C131" s="226" t="s">
        <v>85</v>
      </c>
      <c r="D131" s="226" t="s">
        <v>166</v>
      </c>
      <c r="E131" s="227" t="s">
        <v>563</v>
      </c>
      <c r="F131" s="228" t="s">
        <v>564</v>
      </c>
      <c r="G131" s="229" t="s">
        <v>180</v>
      </c>
      <c r="H131" s="230">
        <v>3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171</v>
      </c>
      <c r="AT131" s="237" t="s">
        <v>166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171</v>
      </c>
      <c r="BM131" s="237" t="s">
        <v>171</v>
      </c>
    </row>
    <row r="132" s="13" customFormat="1">
      <c r="A132" s="13"/>
      <c r="B132" s="239"/>
      <c r="C132" s="240"/>
      <c r="D132" s="241" t="s">
        <v>173</v>
      </c>
      <c r="E132" s="242" t="s">
        <v>1</v>
      </c>
      <c r="F132" s="243" t="s">
        <v>565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173</v>
      </c>
      <c r="AU132" s="249" t="s">
        <v>83</v>
      </c>
      <c r="AV132" s="13" t="s">
        <v>83</v>
      </c>
      <c r="AW132" s="13" t="s">
        <v>32</v>
      </c>
      <c r="AX132" s="13" t="s">
        <v>76</v>
      </c>
      <c r="AY132" s="249" t="s">
        <v>163</v>
      </c>
    </row>
    <row r="133" s="13" customFormat="1">
      <c r="A133" s="13"/>
      <c r="B133" s="239"/>
      <c r="C133" s="240"/>
      <c r="D133" s="241" t="s">
        <v>173</v>
      </c>
      <c r="E133" s="242" t="s">
        <v>1</v>
      </c>
      <c r="F133" s="243" t="s">
        <v>562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173</v>
      </c>
      <c r="AU133" s="249" t="s">
        <v>83</v>
      </c>
      <c r="AV133" s="13" t="s">
        <v>83</v>
      </c>
      <c r="AW133" s="13" t="s">
        <v>32</v>
      </c>
      <c r="AX133" s="13" t="s">
        <v>76</v>
      </c>
      <c r="AY133" s="249" t="s">
        <v>163</v>
      </c>
    </row>
    <row r="134" s="14" customFormat="1">
      <c r="A134" s="14"/>
      <c r="B134" s="250"/>
      <c r="C134" s="251"/>
      <c r="D134" s="241" t="s">
        <v>173</v>
      </c>
      <c r="E134" s="252" t="s">
        <v>1</v>
      </c>
      <c r="F134" s="253" t="s">
        <v>164</v>
      </c>
      <c r="G134" s="251"/>
      <c r="H134" s="254">
        <v>3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173</v>
      </c>
      <c r="AU134" s="260" t="s">
        <v>83</v>
      </c>
      <c r="AV134" s="14" t="s">
        <v>85</v>
      </c>
      <c r="AW134" s="14" t="s">
        <v>32</v>
      </c>
      <c r="AX134" s="14" t="s">
        <v>76</v>
      </c>
      <c r="AY134" s="260" t="s">
        <v>163</v>
      </c>
    </row>
    <row r="135" s="15" customFormat="1">
      <c r="A135" s="15"/>
      <c r="B135" s="277"/>
      <c r="C135" s="278"/>
      <c r="D135" s="241" t="s">
        <v>173</v>
      </c>
      <c r="E135" s="279" t="s">
        <v>1</v>
      </c>
      <c r="F135" s="280" t="s">
        <v>524</v>
      </c>
      <c r="G135" s="278"/>
      <c r="H135" s="281">
        <v>3</v>
      </c>
      <c r="I135" s="282"/>
      <c r="J135" s="278"/>
      <c r="K135" s="278"/>
      <c r="L135" s="283"/>
      <c r="M135" s="284"/>
      <c r="N135" s="285"/>
      <c r="O135" s="285"/>
      <c r="P135" s="285"/>
      <c r="Q135" s="285"/>
      <c r="R135" s="285"/>
      <c r="S135" s="285"/>
      <c r="T135" s="28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7" t="s">
        <v>173</v>
      </c>
      <c r="AU135" s="287" t="s">
        <v>83</v>
      </c>
      <c r="AV135" s="15" t="s">
        <v>171</v>
      </c>
      <c r="AW135" s="15" t="s">
        <v>32</v>
      </c>
      <c r="AX135" s="15" t="s">
        <v>83</v>
      </c>
      <c r="AY135" s="287" t="s">
        <v>163</v>
      </c>
    </row>
    <row r="136" s="2" customFormat="1">
      <c r="A136" s="38"/>
      <c r="B136" s="39"/>
      <c r="C136" s="226" t="s">
        <v>164</v>
      </c>
      <c r="D136" s="226" t="s">
        <v>166</v>
      </c>
      <c r="E136" s="227" t="s">
        <v>566</v>
      </c>
      <c r="F136" s="228" t="s">
        <v>567</v>
      </c>
      <c r="G136" s="229" t="s">
        <v>180</v>
      </c>
      <c r="H136" s="230">
        <v>2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171</v>
      </c>
      <c r="AT136" s="237" t="s">
        <v>166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171</v>
      </c>
      <c r="BM136" s="237" t="s">
        <v>176</v>
      </c>
    </row>
    <row r="137" s="13" customFormat="1">
      <c r="A137" s="13"/>
      <c r="B137" s="239"/>
      <c r="C137" s="240"/>
      <c r="D137" s="241" t="s">
        <v>173</v>
      </c>
      <c r="E137" s="242" t="s">
        <v>1</v>
      </c>
      <c r="F137" s="243" t="s">
        <v>568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173</v>
      </c>
      <c r="AU137" s="249" t="s">
        <v>83</v>
      </c>
      <c r="AV137" s="13" t="s">
        <v>83</v>
      </c>
      <c r="AW137" s="13" t="s">
        <v>32</v>
      </c>
      <c r="AX137" s="13" t="s">
        <v>76</v>
      </c>
      <c r="AY137" s="249" t="s">
        <v>163</v>
      </c>
    </row>
    <row r="138" s="13" customFormat="1">
      <c r="A138" s="13"/>
      <c r="B138" s="239"/>
      <c r="C138" s="240"/>
      <c r="D138" s="241" t="s">
        <v>173</v>
      </c>
      <c r="E138" s="242" t="s">
        <v>1</v>
      </c>
      <c r="F138" s="243" t="s">
        <v>562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173</v>
      </c>
      <c r="AU138" s="249" t="s">
        <v>83</v>
      </c>
      <c r="AV138" s="13" t="s">
        <v>83</v>
      </c>
      <c r="AW138" s="13" t="s">
        <v>32</v>
      </c>
      <c r="AX138" s="13" t="s">
        <v>76</v>
      </c>
      <c r="AY138" s="249" t="s">
        <v>163</v>
      </c>
    </row>
    <row r="139" s="14" customFormat="1">
      <c r="A139" s="14"/>
      <c r="B139" s="250"/>
      <c r="C139" s="251"/>
      <c r="D139" s="241" t="s">
        <v>173</v>
      </c>
      <c r="E139" s="252" t="s">
        <v>1</v>
      </c>
      <c r="F139" s="253" t="s">
        <v>85</v>
      </c>
      <c r="G139" s="251"/>
      <c r="H139" s="254">
        <v>2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173</v>
      </c>
      <c r="AU139" s="260" t="s">
        <v>83</v>
      </c>
      <c r="AV139" s="14" t="s">
        <v>85</v>
      </c>
      <c r="AW139" s="14" t="s">
        <v>32</v>
      </c>
      <c r="AX139" s="14" t="s">
        <v>76</v>
      </c>
      <c r="AY139" s="260" t="s">
        <v>163</v>
      </c>
    </row>
    <row r="140" s="15" customFormat="1">
      <c r="A140" s="15"/>
      <c r="B140" s="277"/>
      <c r="C140" s="278"/>
      <c r="D140" s="241" t="s">
        <v>173</v>
      </c>
      <c r="E140" s="279" t="s">
        <v>1</v>
      </c>
      <c r="F140" s="280" t="s">
        <v>524</v>
      </c>
      <c r="G140" s="278"/>
      <c r="H140" s="281">
        <v>2</v>
      </c>
      <c r="I140" s="282"/>
      <c r="J140" s="278"/>
      <c r="K140" s="278"/>
      <c r="L140" s="283"/>
      <c r="M140" s="284"/>
      <c r="N140" s="285"/>
      <c r="O140" s="285"/>
      <c r="P140" s="285"/>
      <c r="Q140" s="285"/>
      <c r="R140" s="285"/>
      <c r="S140" s="285"/>
      <c r="T140" s="28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7" t="s">
        <v>173</v>
      </c>
      <c r="AU140" s="287" t="s">
        <v>83</v>
      </c>
      <c r="AV140" s="15" t="s">
        <v>171</v>
      </c>
      <c r="AW140" s="15" t="s">
        <v>32</v>
      </c>
      <c r="AX140" s="15" t="s">
        <v>83</v>
      </c>
      <c r="AY140" s="287" t="s">
        <v>163</v>
      </c>
    </row>
    <row r="141" s="2" customFormat="1">
      <c r="A141" s="38"/>
      <c r="B141" s="39"/>
      <c r="C141" s="226" t="s">
        <v>171</v>
      </c>
      <c r="D141" s="226" t="s">
        <v>166</v>
      </c>
      <c r="E141" s="227" t="s">
        <v>569</v>
      </c>
      <c r="F141" s="228" t="s">
        <v>570</v>
      </c>
      <c r="G141" s="229" t="s">
        <v>180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171</v>
      </c>
      <c r="AT141" s="237" t="s">
        <v>166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171</v>
      </c>
      <c r="BM141" s="237" t="s">
        <v>217</v>
      </c>
    </row>
    <row r="142" s="13" customFormat="1">
      <c r="A142" s="13"/>
      <c r="B142" s="239"/>
      <c r="C142" s="240"/>
      <c r="D142" s="241" t="s">
        <v>173</v>
      </c>
      <c r="E142" s="242" t="s">
        <v>1</v>
      </c>
      <c r="F142" s="243" t="s">
        <v>562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173</v>
      </c>
      <c r="AU142" s="249" t="s">
        <v>83</v>
      </c>
      <c r="AV142" s="13" t="s">
        <v>83</v>
      </c>
      <c r="AW142" s="13" t="s">
        <v>32</v>
      </c>
      <c r="AX142" s="13" t="s">
        <v>76</v>
      </c>
      <c r="AY142" s="249" t="s">
        <v>163</v>
      </c>
    </row>
    <row r="143" s="14" customFormat="1">
      <c r="A143" s="14"/>
      <c r="B143" s="250"/>
      <c r="C143" s="251"/>
      <c r="D143" s="241" t="s">
        <v>173</v>
      </c>
      <c r="E143" s="252" t="s">
        <v>1</v>
      </c>
      <c r="F143" s="253" t="s">
        <v>83</v>
      </c>
      <c r="G143" s="251"/>
      <c r="H143" s="254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173</v>
      </c>
      <c r="AU143" s="260" t="s">
        <v>83</v>
      </c>
      <c r="AV143" s="14" t="s">
        <v>85</v>
      </c>
      <c r="AW143" s="14" t="s">
        <v>32</v>
      </c>
      <c r="AX143" s="14" t="s">
        <v>76</v>
      </c>
      <c r="AY143" s="260" t="s">
        <v>163</v>
      </c>
    </row>
    <row r="144" s="15" customFormat="1">
      <c r="A144" s="15"/>
      <c r="B144" s="277"/>
      <c r="C144" s="278"/>
      <c r="D144" s="241" t="s">
        <v>173</v>
      </c>
      <c r="E144" s="279" t="s">
        <v>1</v>
      </c>
      <c r="F144" s="280" t="s">
        <v>524</v>
      </c>
      <c r="G144" s="278"/>
      <c r="H144" s="281">
        <v>1</v>
      </c>
      <c r="I144" s="282"/>
      <c r="J144" s="278"/>
      <c r="K144" s="278"/>
      <c r="L144" s="283"/>
      <c r="M144" s="284"/>
      <c r="N144" s="285"/>
      <c r="O144" s="285"/>
      <c r="P144" s="285"/>
      <c r="Q144" s="285"/>
      <c r="R144" s="285"/>
      <c r="S144" s="285"/>
      <c r="T144" s="28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7" t="s">
        <v>173</v>
      </c>
      <c r="AU144" s="287" t="s">
        <v>83</v>
      </c>
      <c r="AV144" s="15" t="s">
        <v>171</v>
      </c>
      <c r="AW144" s="15" t="s">
        <v>32</v>
      </c>
      <c r="AX144" s="15" t="s">
        <v>83</v>
      </c>
      <c r="AY144" s="287" t="s">
        <v>163</v>
      </c>
    </row>
    <row r="145" s="2" customFormat="1">
      <c r="A145" s="38"/>
      <c r="B145" s="39"/>
      <c r="C145" s="226" t="s">
        <v>199</v>
      </c>
      <c r="D145" s="226" t="s">
        <v>166</v>
      </c>
      <c r="E145" s="227" t="s">
        <v>571</v>
      </c>
      <c r="F145" s="228" t="s">
        <v>572</v>
      </c>
      <c r="G145" s="229" t="s">
        <v>180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171</v>
      </c>
      <c r="AT145" s="237" t="s">
        <v>166</v>
      </c>
      <c r="AU145" s="237" t="s">
        <v>83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171</v>
      </c>
      <c r="BM145" s="237" t="s">
        <v>231</v>
      </c>
    </row>
    <row r="146" s="13" customFormat="1">
      <c r="A146" s="13"/>
      <c r="B146" s="239"/>
      <c r="C146" s="240"/>
      <c r="D146" s="241" t="s">
        <v>173</v>
      </c>
      <c r="E146" s="242" t="s">
        <v>1</v>
      </c>
      <c r="F146" s="243" t="s">
        <v>562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173</v>
      </c>
      <c r="AU146" s="249" t="s">
        <v>83</v>
      </c>
      <c r="AV146" s="13" t="s">
        <v>83</v>
      </c>
      <c r="AW146" s="13" t="s">
        <v>32</v>
      </c>
      <c r="AX146" s="13" t="s">
        <v>76</v>
      </c>
      <c r="AY146" s="249" t="s">
        <v>163</v>
      </c>
    </row>
    <row r="147" s="14" customFormat="1">
      <c r="A147" s="14"/>
      <c r="B147" s="250"/>
      <c r="C147" s="251"/>
      <c r="D147" s="241" t="s">
        <v>173</v>
      </c>
      <c r="E147" s="252" t="s">
        <v>1</v>
      </c>
      <c r="F147" s="253" t="s">
        <v>83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173</v>
      </c>
      <c r="AU147" s="260" t="s">
        <v>83</v>
      </c>
      <c r="AV147" s="14" t="s">
        <v>85</v>
      </c>
      <c r="AW147" s="14" t="s">
        <v>32</v>
      </c>
      <c r="AX147" s="14" t="s">
        <v>76</v>
      </c>
      <c r="AY147" s="260" t="s">
        <v>163</v>
      </c>
    </row>
    <row r="148" s="15" customFormat="1">
      <c r="A148" s="15"/>
      <c r="B148" s="277"/>
      <c r="C148" s="278"/>
      <c r="D148" s="241" t="s">
        <v>173</v>
      </c>
      <c r="E148" s="279" t="s">
        <v>1</v>
      </c>
      <c r="F148" s="280" t="s">
        <v>524</v>
      </c>
      <c r="G148" s="278"/>
      <c r="H148" s="281">
        <v>1</v>
      </c>
      <c r="I148" s="282"/>
      <c r="J148" s="278"/>
      <c r="K148" s="278"/>
      <c r="L148" s="283"/>
      <c r="M148" s="284"/>
      <c r="N148" s="285"/>
      <c r="O148" s="285"/>
      <c r="P148" s="285"/>
      <c r="Q148" s="285"/>
      <c r="R148" s="285"/>
      <c r="S148" s="285"/>
      <c r="T148" s="28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7" t="s">
        <v>173</v>
      </c>
      <c r="AU148" s="287" t="s">
        <v>83</v>
      </c>
      <c r="AV148" s="15" t="s">
        <v>171</v>
      </c>
      <c r="AW148" s="15" t="s">
        <v>32</v>
      </c>
      <c r="AX148" s="15" t="s">
        <v>83</v>
      </c>
      <c r="AY148" s="287" t="s">
        <v>163</v>
      </c>
    </row>
    <row r="149" s="2" customFormat="1" ht="16.5" customHeight="1">
      <c r="A149" s="38"/>
      <c r="B149" s="39"/>
      <c r="C149" s="226" t="s">
        <v>176</v>
      </c>
      <c r="D149" s="226" t="s">
        <v>166</v>
      </c>
      <c r="E149" s="227" t="s">
        <v>573</v>
      </c>
      <c r="F149" s="228" t="s">
        <v>574</v>
      </c>
      <c r="G149" s="229" t="s">
        <v>246</v>
      </c>
      <c r="H149" s="230">
        <v>2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83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239</v>
      </c>
    </row>
    <row r="150" s="13" customFormat="1">
      <c r="A150" s="13"/>
      <c r="B150" s="239"/>
      <c r="C150" s="240"/>
      <c r="D150" s="241" t="s">
        <v>173</v>
      </c>
      <c r="E150" s="242" t="s">
        <v>1</v>
      </c>
      <c r="F150" s="243" t="s">
        <v>562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173</v>
      </c>
      <c r="AU150" s="249" t="s">
        <v>83</v>
      </c>
      <c r="AV150" s="13" t="s">
        <v>83</v>
      </c>
      <c r="AW150" s="13" t="s">
        <v>32</v>
      </c>
      <c r="AX150" s="13" t="s">
        <v>76</v>
      </c>
      <c r="AY150" s="249" t="s">
        <v>163</v>
      </c>
    </row>
    <row r="151" s="14" customFormat="1">
      <c r="A151" s="14"/>
      <c r="B151" s="250"/>
      <c r="C151" s="251"/>
      <c r="D151" s="241" t="s">
        <v>173</v>
      </c>
      <c r="E151" s="252" t="s">
        <v>1</v>
      </c>
      <c r="F151" s="253" t="s">
        <v>85</v>
      </c>
      <c r="G151" s="251"/>
      <c r="H151" s="254">
        <v>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173</v>
      </c>
      <c r="AU151" s="260" t="s">
        <v>83</v>
      </c>
      <c r="AV151" s="14" t="s">
        <v>85</v>
      </c>
      <c r="AW151" s="14" t="s">
        <v>32</v>
      </c>
      <c r="AX151" s="14" t="s">
        <v>76</v>
      </c>
      <c r="AY151" s="260" t="s">
        <v>163</v>
      </c>
    </row>
    <row r="152" s="15" customFormat="1">
      <c r="A152" s="15"/>
      <c r="B152" s="277"/>
      <c r="C152" s="278"/>
      <c r="D152" s="241" t="s">
        <v>173</v>
      </c>
      <c r="E152" s="279" t="s">
        <v>1</v>
      </c>
      <c r="F152" s="280" t="s">
        <v>524</v>
      </c>
      <c r="G152" s="278"/>
      <c r="H152" s="281">
        <v>2</v>
      </c>
      <c r="I152" s="282"/>
      <c r="J152" s="278"/>
      <c r="K152" s="278"/>
      <c r="L152" s="283"/>
      <c r="M152" s="284"/>
      <c r="N152" s="285"/>
      <c r="O152" s="285"/>
      <c r="P152" s="285"/>
      <c r="Q152" s="285"/>
      <c r="R152" s="285"/>
      <c r="S152" s="285"/>
      <c r="T152" s="28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7" t="s">
        <v>173</v>
      </c>
      <c r="AU152" s="287" t="s">
        <v>83</v>
      </c>
      <c r="AV152" s="15" t="s">
        <v>171</v>
      </c>
      <c r="AW152" s="15" t="s">
        <v>32</v>
      </c>
      <c r="AX152" s="15" t="s">
        <v>83</v>
      </c>
      <c r="AY152" s="287" t="s">
        <v>163</v>
      </c>
    </row>
    <row r="153" s="2" customFormat="1">
      <c r="A153" s="38"/>
      <c r="B153" s="39"/>
      <c r="C153" s="226" t="s">
        <v>212</v>
      </c>
      <c r="D153" s="226" t="s">
        <v>166</v>
      </c>
      <c r="E153" s="227" t="s">
        <v>575</v>
      </c>
      <c r="F153" s="228" t="s">
        <v>576</v>
      </c>
      <c r="G153" s="229" t="s">
        <v>246</v>
      </c>
      <c r="H153" s="230">
        <v>4.5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171</v>
      </c>
      <c r="AT153" s="237" t="s">
        <v>166</v>
      </c>
      <c r="AU153" s="237" t="s">
        <v>83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171</v>
      </c>
      <c r="BM153" s="237" t="s">
        <v>249</v>
      </c>
    </row>
    <row r="154" s="13" customFormat="1">
      <c r="A154" s="13"/>
      <c r="B154" s="239"/>
      <c r="C154" s="240"/>
      <c r="D154" s="241" t="s">
        <v>173</v>
      </c>
      <c r="E154" s="242" t="s">
        <v>1</v>
      </c>
      <c r="F154" s="243" t="s">
        <v>562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173</v>
      </c>
      <c r="AU154" s="249" t="s">
        <v>83</v>
      </c>
      <c r="AV154" s="13" t="s">
        <v>83</v>
      </c>
      <c r="AW154" s="13" t="s">
        <v>32</v>
      </c>
      <c r="AX154" s="13" t="s">
        <v>76</v>
      </c>
      <c r="AY154" s="249" t="s">
        <v>163</v>
      </c>
    </row>
    <row r="155" s="14" customFormat="1">
      <c r="A155" s="14"/>
      <c r="B155" s="250"/>
      <c r="C155" s="251"/>
      <c r="D155" s="241" t="s">
        <v>173</v>
      </c>
      <c r="E155" s="252" t="s">
        <v>1</v>
      </c>
      <c r="F155" s="253" t="s">
        <v>577</v>
      </c>
      <c r="G155" s="251"/>
      <c r="H155" s="254">
        <v>4.5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173</v>
      </c>
      <c r="AU155" s="260" t="s">
        <v>83</v>
      </c>
      <c r="AV155" s="14" t="s">
        <v>85</v>
      </c>
      <c r="AW155" s="14" t="s">
        <v>32</v>
      </c>
      <c r="AX155" s="14" t="s">
        <v>76</v>
      </c>
      <c r="AY155" s="260" t="s">
        <v>163</v>
      </c>
    </row>
    <row r="156" s="15" customFormat="1">
      <c r="A156" s="15"/>
      <c r="B156" s="277"/>
      <c r="C156" s="278"/>
      <c r="D156" s="241" t="s">
        <v>173</v>
      </c>
      <c r="E156" s="279" t="s">
        <v>1</v>
      </c>
      <c r="F156" s="280" t="s">
        <v>524</v>
      </c>
      <c r="G156" s="278"/>
      <c r="H156" s="281">
        <v>4.5</v>
      </c>
      <c r="I156" s="282"/>
      <c r="J156" s="278"/>
      <c r="K156" s="278"/>
      <c r="L156" s="283"/>
      <c r="M156" s="284"/>
      <c r="N156" s="285"/>
      <c r="O156" s="285"/>
      <c r="P156" s="285"/>
      <c r="Q156" s="285"/>
      <c r="R156" s="285"/>
      <c r="S156" s="285"/>
      <c r="T156" s="28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7" t="s">
        <v>173</v>
      </c>
      <c r="AU156" s="287" t="s">
        <v>83</v>
      </c>
      <c r="AV156" s="15" t="s">
        <v>171</v>
      </c>
      <c r="AW156" s="15" t="s">
        <v>32</v>
      </c>
      <c r="AX156" s="15" t="s">
        <v>83</v>
      </c>
      <c r="AY156" s="287" t="s">
        <v>163</v>
      </c>
    </row>
    <row r="157" s="2" customFormat="1">
      <c r="A157" s="38"/>
      <c r="B157" s="39"/>
      <c r="C157" s="226" t="s">
        <v>217</v>
      </c>
      <c r="D157" s="226" t="s">
        <v>166</v>
      </c>
      <c r="E157" s="227" t="s">
        <v>578</v>
      </c>
      <c r="F157" s="228" t="s">
        <v>579</v>
      </c>
      <c r="G157" s="229" t="s">
        <v>246</v>
      </c>
      <c r="H157" s="230">
        <v>22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171</v>
      </c>
      <c r="AT157" s="237" t="s">
        <v>166</v>
      </c>
      <c r="AU157" s="237" t="s">
        <v>83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171</v>
      </c>
      <c r="BM157" s="237" t="s">
        <v>208</v>
      </c>
    </row>
    <row r="158" s="13" customFormat="1">
      <c r="A158" s="13"/>
      <c r="B158" s="239"/>
      <c r="C158" s="240"/>
      <c r="D158" s="241" t="s">
        <v>173</v>
      </c>
      <c r="E158" s="242" t="s">
        <v>1</v>
      </c>
      <c r="F158" s="243" t="s">
        <v>562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173</v>
      </c>
      <c r="AU158" s="249" t="s">
        <v>83</v>
      </c>
      <c r="AV158" s="13" t="s">
        <v>83</v>
      </c>
      <c r="AW158" s="13" t="s">
        <v>32</v>
      </c>
      <c r="AX158" s="13" t="s">
        <v>76</v>
      </c>
      <c r="AY158" s="249" t="s">
        <v>163</v>
      </c>
    </row>
    <row r="159" s="14" customFormat="1">
      <c r="A159" s="14"/>
      <c r="B159" s="250"/>
      <c r="C159" s="251"/>
      <c r="D159" s="241" t="s">
        <v>173</v>
      </c>
      <c r="E159" s="252" t="s">
        <v>1</v>
      </c>
      <c r="F159" s="253" t="s">
        <v>296</v>
      </c>
      <c r="G159" s="251"/>
      <c r="H159" s="254">
        <v>22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173</v>
      </c>
      <c r="AU159" s="260" t="s">
        <v>83</v>
      </c>
      <c r="AV159" s="14" t="s">
        <v>85</v>
      </c>
      <c r="AW159" s="14" t="s">
        <v>32</v>
      </c>
      <c r="AX159" s="14" t="s">
        <v>76</v>
      </c>
      <c r="AY159" s="260" t="s">
        <v>163</v>
      </c>
    </row>
    <row r="160" s="15" customFormat="1">
      <c r="A160" s="15"/>
      <c r="B160" s="277"/>
      <c r="C160" s="278"/>
      <c r="D160" s="241" t="s">
        <v>173</v>
      </c>
      <c r="E160" s="279" t="s">
        <v>1</v>
      </c>
      <c r="F160" s="280" t="s">
        <v>524</v>
      </c>
      <c r="G160" s="278"/>
      <c r="H160" s="281">
        <v>22</v>
      </c>
      <c r="I160" s="282"/>
      <c r="J160" s="278"/>
      <c r="K160" s="278"/>
      <c r="L160" s="283"/>
      <c r="M160" s="284"/>
      <c r="N160" s="285"/>
      <c r="O160" s="285"/>
      <c r="P160" s="285"/>
      <c r="Q160" s="285"/>
      <c r="R160" s="285"/>
      <c r="S160" s="285"/>
      <c r="T160" s="28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7" t="s">
        <v>173</v>
      </c>
      <c r="AU160" s="287" t="s">
        <v>83</v>
      </c>
      <c r="AV160" s="15" t="s">
        <v>171</v>
      </c>
      <c r="AW160" s="15" t="s">
        <v>32</v>
      </c>
      <c r="AX160" s="15" t="s">
        <v>83</v>
      </c>
      <c r="AY160" s="287" t="s">
        <v>163</v>
      </c>
    </row>
    <row r="161" s="2" customFormat="1">
      <c r="A161" s="38"/>
      <c r="B161" s="39"/>
      <c r="C161" s="226" t="s">
        <v>189</v>
      </c>
      <c r="D161" s="226" t="s">
        <v>166</v>
      </c>
      <c r="E161" s="227" t="s">
        <v>580</v>
      </c>
      <c r="F161" s="228" t="s">
        <v>581</v>
      </c>
      <c r="G161" s="229" t="s">
        <v>246</v>
      </c>
      <c r="H161" s="230">
        <v>1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171</v>
      </c>
      <c r="AT161" s="237" t="s">
        <v>166</v>
      </c>
      <c r="AU161" s="237" t="s">
        <v>83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171</v>
      </c>
      <c r="BM161" s="237" t="s">
        <v>268</v>
      </c>
    </row>
    <row r="162" s="13" customFormat="1">
      <c r="A162" s="13"/>
      <c r="B162" s="239"/>
      <c r="C162" s="240"/>
      <c r="D162" s="241" t="s">
        <v>173</v>
      </c>
      <c r="E162" s="242" t="s">
        <v>1</v>
      </c>
      <c r="F162" s="243" t="s">
        <v>562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173</v>
      </c>
      <c r="AU162" s="249" t="s">
        <v>83</v>
      </c>
      <c r="AV162" s="13" t="s">
        <v>83</v>
      </c>
      <c r="AW162" s="13" t="s">
        <v>32</v>
      </c>
      <c r="AX162" s="13" t="s">
        <v>76</v>
      </c>
      <c r="AY162" s="249" t="s">
        <v>163</v>
      </c>
    </row>
    <row r="163" s="14" customFormat="1">
      <c r="A163" s="14"/>
      <c r="B163" s="250"/>
      <c r="C163" s="251"/>
      <c r="D163" s="241" t="s">
        <v>173</v>
      </c>
      <c r="E163" s="252" t="s">
        <v>1</v>
      </c>
      <c r="F163" s="253" t="s">
        <v>83</v>
      </c>
      <c r="G163" s="251"/>
      <c r="H163" s="254">
        <v>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173</v>
      </c>
      <c r="AU163" s="260" t="s">
        <v>83</v>
      </c>
      <c r="AV163" s="14" t="s">
        <v>85</v>
      </c>
      <c r="AW163" s="14" t="s">
        <v>32</v>
      </c>
      <c r="AX163" s="14" t="s">
        <v>76</v>
      </c>
      <c r="AY163" s="260" t="s">
        <v>163</v>
      </c>
    </row>
    <row r="164" s="15" customFormat="1">
      <c r="A164" s="15"/>
      <c r="B164" s="277"/>
      <c r="C164" s="278"/>
      <c r="D164" s="241" t="s">
        <v>173</v>
      </c>
      <c r="E164" s="279" t="s">
        <v>1</v>
      </c>
      <c r="F164" s="280" t="s">
        <v>524</v>
      </c>
      <c r="G164" s="278"/>
      <c r="H164" s="281">
        <v>1</v>
      </c>
      <c r="I164" s="282"/>
      <c r="J164" s="278"/>
      <c r="K164" s="278"/>
      <c r="L164" s="283"/>
      <c r="M164" s="284"/>
      <c r="N164" s="285"/>
      <c r="O164" s="285"/>
      <c r="P164" s="285"/>
      <c r="Q164" s="285"/>
      <c r="R164" s="285"/>
      <c r="S164" s="285"/>
      <c r="T164" s="28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7" t="s">
        <v>173</v>
      </c>
      <c r="AU164" s="287" t="s">
        <v>83</v>
      </c>
      <c r="AV164" s="15" t="s">
        <v>171</v>
      </c>
      <c r="AW164" s="15" t="s">
        <v>32</v>
      </c>
      <c r="AX164" s="15" t="s">
        <v>83</v>
      </c>
      <c r="AY164" s="287" t="s">
        <v>163</v>
      </c>
    </row>
    <row r="165" s="2" customFormat="1">
      <c r="A165" s="38"/>
      <c r="B165" s="39"/>
      <c r="C165" s="226" t="s">
        <v>231</v>
      </c>
      <c r="D165" s="226" t="s">
        <v>166</v>
      </c>
      <c r="E165" s="227" t="s">
        <v>582</v>
      </c>
      <c r="F165" s="228" t="s">
        <v>583</v>
      </c>
      <c r="G165" s="229" t="s">
        <v>169</v>
      </c>
      <c r="H165" s="230">
        <v>12.5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171</v>
      </c>
      <c r="AT165" s="237" t="s">
        <v>166</v>
      </c>
      <c r="AU165" s="237" t="s">
        <v>83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171</v>
      </c>
      <c r="BM165" s="237" t="s">
        <v>278</v>
      </c>
    </row>
    <row r="166" s="13" customFormat="1">
      <c r="A166" s="13"/>
      <c r="B166" s="239"/>
      <c r="C166" s="240"/>
      <c r="D166" s="241" t="s">
        <v>173</v>
      </c>
      <c r="E166" s="242" t="s">
        <v>1</v>
      </c>
      <c r="F166" s="243" t="s">
        <v>562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173</v>
      </c>
      <c r="AU166" s="249" t="s">
        <v>83</v>
      </c>
      <c r="AV166" s="13" t="s">
        <v>83</v>
      </c>
      <c r="AW166" s="13" t="s">
        <v>32</v>
      </c>
      <c r="AX166" s="13" t="s">
        <v>76</v>
      </c>
      <c r="AY166" s="249" t="s">
        <v>163</v>
      </c>
    </row>
    <row r="167" s="14" customFormat="1">
      <c r="A167" s="14"/>
      <c r="B167" s="250"/>
      <c r="C167" s="251"/>
      <c r="D167" s="241" t="s">
        <v>173</v>
      </c>
      <c r="E167" s="252" t="s">
        <v>1</v>
      </c>
      <c r="F167" s="253" t="s">
        <v>584</v>
      </c>
      <c r="G167" s="251"/>
      <c r="H167" s="254">
        <v>12.5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173</v>
      </c>
      <c r="AU167" s="260" t="s">
        <v>83</v>
      </c>
      <c r="AV167" s="14" t="s">
        <v>85</v>
      </c>
      <c r="AW167" s="14" t="s">
        <v>32</v>
      </c>
      <c r="AX167" s="14" t="s">
        <v>76</v>
      </c>
      <c r="AY167" s="260" t="s">
        <v>163</v>
      </c>
    </row>
    <row r="168" s="15" customFormat="1">
      <c r="A168" s="15"/>
      <c r="B168" s="277"/>
      <c r="C168" s="278"/>
      <c r="D168" s="241" t="s">
        <v>173</v>
      </c>
      <c r="E168" s="279" t="s">
        <v>1</v>
      </c>
      <c r="F168" s="280" t="s">
        <v>524</v>
      </c>
      <c r="G168" s="278"/>
      <c r="H168" s="281">
        <v>12.5</v>
      </c>
      <c r="I168" s="282"/>
      <c r="J168" s="278"/>
      <c r="K168" s="278"/>
      <c r="L168" s="283"/>
      <c r="M168" s="284"/>
      <c r="N168" s="285"/>
      <c r="O168" s="285"/>
      <c r="P168" s="285"/>
      <c r="Q168" s="285"/>
      <c r="R168" s="285"/>
      <c r="S168" s="285"/>
      <c r="T168" s="28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7" t="s">
        <v>173</v>
      </c>
      <c r="AU168" s="287" t="s">
        <v>83</v>
      </c>
      <c r="AV168" s="15" t="s">
        <v>171</v>
      </c>
      <c r="AW168" s="15" t="s">
        <v>32</v>
      </c>
      <c r="AX168" s="15" t="s">
        <v>83</v>
      </c>
      <c r="AY168" s="287" t="s">
        <v>163</v>
      </c>
    </row>
    <row r="169" s="2" customFormat="1">
      <c r="A169" s="38"/>
      <c r="B169" s="39"/>
      <c r="C169" s="226" t="s">
        <v>235</v>
      </c>
      <c r="D169" s="226" t="s">
        <v>166</v>
      </c>
      <c r="E169" s="227" t="s">
        <v>585</v>
      </c>
      <c r="F169" s="228" t="s">
        <v>586</v>
      </c>
      <c r="G169" s="229" t="s">
        <v>169</v>
      </c>
      <c r="H169" s="230">
        <v>5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171</v>
      </c>
      <c r="AT169" s="237" t="s">
        <v>166</v>
      </c>
      <c r="AU169" s="237" t="s">
        <v>83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171</v>
      </c>
      <c r="BM169" s="237" t="s">
        <v>296</v>
      </c>
    </row>
    <row r="170" s="13" customFormat="1">
      <c r="A170" s="13"/>
      <c r="B170" s="239"/>
      <c r="C170" s="240"/>
      <c r="D170" s="241" t="s">
        <v>173</v>
      </c>
      <c r="E170" s="242" t="s">
        <v>1</v>
      </c>
      <c r="F170" s="243" t="s">
        <v>562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173</v>
      </c>
      <c r="AU170" s="249" t="s">
        <v>83</v>
      </c>
      <c r="AV170" s="13" t="s">
        <v>83</v>
      </c>
      <c r="AW170" s="13" t="s">
        <v>32</v>
      </c>
      <c r="AX170" s="13" t="s">
        <v>76</v>
      </c>
      <c r="AY170" s="249" t="s">
        <v>163</v>
      </c>
    </row>
    <row r="171" s="14" customFormat="1">
      <c r="A171" s="14"/>
      <c r="B171" s="250"/>
      <c r="C171" s="251"/>
      <c r="D171" s="241" t="s">
        <v>173</v>
      </c>
      <c r="E171" s="252" t="s">
        <v>1</v>
      </c>
      <c r="F171" s="253" t="s">
        <v>199</v>
      </c>
      <c r="G171" s="251"/>
      <c r="H171" s="254">
        <v>5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173</v>
      </c>
      <c r="AU171" s="260" t="s">
        <v>83</v>
      </c>
      <c r="AV171" s="14" t="s">
        <v>85</v>
      </c>
      <c r="AW171" s="14" t="s">
        <v>32</v>
      </c>
      <c r="AX171" s="14" t="s">
        <v>76</v>
      </c>
      <c r="AY171" s="260" t="s">
        <v>163</v>
      </c>
    </row>
    <row r="172" s="15" customFormat="1">
      <c r="A172" s="15"/>
      <c r="B172" s="277"/>
      <c r="C172" s="278"/>
      <c r="D172" s="241" t="s">
        <v>173</v>
      </c>
      <c r="E172" s="279" t="s">
        <v>1</v>
      </c>
      <c r="F172" s="280" t="s">
        <v>524</v>
      </c>
      <c r="G172" s="278"/>
      <c r="H172" s="281">
        <v>5</v>
      </c>
      <c r="I172" s="282"/>
      <c r="J172" s="278"/>
      <c r="K172" s="278"/>
      <c r="L172" s="283"/>
      <c r="M172" s="284"/>
      <c r="N172" s="285"/>
      <c r="O172" s="285"/>
      <c r="P172" s="285"/>
      <c r="Q172" s="285"/>
      <c r="R172" s="285"/>
      <c r="S172" s="285"/>
      <c r="T172" s="28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7" t="s">
        <v>173</v>
      </c>
      <c r="AU172" s="287" t="s">
        <v>83</v>
      </c>
      <c r="AV172" s="15" t="s">
        <v>171</v>
      </c>
      <c r="AW172" s="15" t="s">
        <v>32</v>
      </c>
      <c r="AX172" s="15" t="s">
        <v>83</v>
      </c>
      <c r="AY172" s="287" t="s">
        <v>163</v>
      </c>
    </row>
    <row r="173" s="2" customFormat="1">
      <c r="A173" s="38"/>
      <c r="B173" s="39"/>
      <c r="C173" s="226" t="s">
        <v>239</v>
      </c>
      <c r="D173" s="226" t="s">
        <v>166</v>
      </c>
      <c r="E173" s="227" t="s">
        <v>587</v>
      </c>
      <c r="F173" s="228" t="s">
        <v>588</v>
      </c>
      <c r="G173" s="229" t="s">
        <v>180</v>
      </c>
      <c r="H173" s="230">
        <v>1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171</v>
      </c>
      <c r="AT173" s="237" t="s">
        <v>166</v>
      </c>
      <c r="AU173" s="237" t="s">
        <v>83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171</v>
      </c>
      <c r="BM173" s="237" t="s">
        <v>309</v>
      </c>
    </row>
    <row r="174" s="13" customFormat="1">
      <c r="A174" s="13"/>
      <c r="B174" s="239"/>
      <c r="C174" s="240"/>
      <c r="D174" s="241" t="s">
        <v>173</v>
      </c>
      <c r="E174" s="242" t="s">
        <v>1</v>
      </c>
      <c r="F174" s="243" t="s">
        <v>562</v>
      </c>
      <c r="G174" s="240"/>
      <c r="H174" s="242" t="s">
        <v>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173</v>
      </c>
      <c r="AU174" s="249" t="s">
        <v>83</v>
      </c>
      <c r="AV174" s="13" t="s">
        <v>83</v>
      </c>
      <c r="AW174" s="13" t="s">
        <v>32</v>
      </c>
      <c r="AX174" s="13" t="s">
        <v>76</v>
      </c>
      <c r="AY174" s="249" t="s">
        <v>163</v>
      </c>
    </row>
    <row r="175" s="14" customFormat="1">
      <c r="A175" s="14"/>
      <c r="B175" s="250"/>
      <c r="C175" s="251"/>
      <c r="D175" s="241" t="s">
        <v>173</v>
      </c>
      <c r="E175" s="252" t="s">
        <v>1</v>
      </c>
      <c r="F175" s="253" t="s">
        <v>83</v>
      </c>
      <c r="G175" s="251"/>
      <c r="H175" s="254">
        <v>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173</v>
      </c>
      <c r="AU175" s="260" t="s">
        <v>83</v>
      </c>
      <c r="AV175" s="14" t="s">
        <v>85</v>
      </c>
      <c r="AW175" s="14" t="s">
        <v>32</v>
      </c>
      <c r="AX175" s="14" t="s">
        <v>76</v>
      </c>
      <c r="AY175" s="260" t="s">
        <v>163</v>
      </c>
    </row>
    <row r="176" s="15" customFormat="1">
      <c r="A176" s="15"/>
      <c r="B176" s="277"/>
      <c r="C176" s="278"/>
      <c r="D176" s="241" t="s">
        <v>173</v>
      </c>
      <c r="E176" s="279" t="s">
        <v>1</v>
      </c>
      <c r="F176" s="280" t="s">
        <v>524</v>
      </c>
      <c r="G176" s="278"/>
      <c r="H176" s="281">
        <v>1</v>
      </c>
      <c r="I176" s="282"/>
      <c r="J176" s="278"/>
      <c r="K176" s="278"/>
      <c r="L176" s="283"/>
      <c r="M176" s="284"/>
      <c r="N176" s="285"/>
      <c r="O176" s="285"/>
      <c r="P176" s="285"/>
      <c r="Q176" s="285"/>
      <c r="R176" s="285"/>
      <c r="S176" s="285"/>
      <c r="T176" s="28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7" t="s">
        <v>173</v>
      </c>
      <c r="AU176" s="287" t="s">
        <v>83</v>
      </c>
      <c r="AV176" s="15" t="s">
        <v>171</v>
      </c>
      <c r="AW176" s="15" t="s">
        <v>32</v>
      </c>
      <c r="AX176" s="15" t="s">
        <v>83</v>
      </c>
      <c r="AY176" s="287" t="s">
        <v>163</v>
      </c>
    </row>
    <row r="177" s="2" customFormat="1">
      <c r="A177" s="38"/>
      <c r="B177" s="39"/>
      <c r="C177" s="226" t="s">
        <v>243</v>
      </c>
      <c r="D177" s="226" t="s">
        <v>166</v>
      </c>
      <c r="E177" s="227" t="s">
        <v>589</v>
      </c>
      <c r="F177" s="228" t="s">
        <v>590</v>
      </c>
      <c r="G177" s="229" t="s">
        <v>169</v>
      </c>
      <c r="H177" s="230">
        <v>15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171</v>
      </c>
      <c r="AT177" s="237" t="s">
        <v>166</v>
      </c>
      <c r="AU177" s="237" t="s">
        <v>83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171</v>
      </c>
      <c r="BM177" s="237" t="s">
        <v>318</v>
      </c>
    </row>
    <row r="178" s="13" customFormat="1">
      <c r="A178" s="13"/>
      <c r="B178" s="239"/>
      <c r="C178" s="240"/>
      <c r="D178" s="241" t="s">
        <v>173</v>
      </c>
      <c r="E178" s="242" t="s">
        <v>1</v>
      </c>
      <c r="F178" s="243" t="s">
        <v>562</v>
      </c>
      <c r="G178" s="240"/>
      <c r="H178" s="242" t="s">
        <v>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173</v>
      </c>
      <c r="AU178" s="249" t="s">
        <v>83</v>
      </c>
      <c r="AV178" s="13" t="s">
        <v>83</v>
      </c>
      <c r="AW178" s="13" t="s">
        <v>32</v>
      </c>
      <c r="AX178" s="13" t="s">
        <v>76</v>
      </c>
      <c r="AY178" s="249" t="s">
        <v>163</v>
      </c>
    </row>
    <row r="179" s="14" customFormat="1">
      <c r="A179" s="14"/>
      <c r="B179" s="250"/>
      <c r="C179" s="251"/>
      <c r="D179" s="241" t="s">
        <v>173</v>
      </c>
      <c r="E179" s="252" t="s">
        <v>1</v>
      </c>
      <c r="F179" s="253" t="s">
        <v>8</v>
      </c>
      <c r="G179" s="251"/>
      <c r="H179" s="254">
        <v>15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173</v>
      </c>
      <c r="AU179" s="260" t="s">
        <v>83</v>
      </c>
      <c r="AV179" s="14" t="s">
        <v>85</v>
      </c>
      <c r="AW179" s="14" t="s">
        <v>32</v>
      </c>
      <c r="AX179" s="14" t="s">
        <v>76</v>
      </c>
      <c r="AY179" s="260" t="s">
        <v>163</v>
      </c>
    </row>
    <row r="180" s="15" customFormat="1">
      <c r="A180" s="15"/>
      <c r="B180" s="277"/>
      <c r="C180" s="278"/>
      <c r="D180" s="241" t="s">
        <v>173</v>
      </c>
      <c r="E180" s="279" t="s">
        <v>1</v>
      </c>
      <c r="F180" s="280" t="s">
        <v>524</v>
      </c>
      <c r="G180" s="278"/>
      <c r="H180" s="281">
        <v>15</v>
      </c>
      <c r="I180" s="282"/>
      <c r="J180" s="278"/>
      <c r="K180" s="278"/>
      <c r="L180" s="283"/>
      <c r="M180" s="284"/>
      <c r="N180" s="285"/>
      <c r="O180" s="285"/>
      <c r="P180" s="285"/>
      <c r="Q180" s="285"/>
      <c r="R180" s="285"/>
      <c r="S180" s="285"/>
      <c r="T180" s="28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7" t="s">
        <v>173</v>
      </c>
      <c r="AU180" s="287" t="s">
        <v>83</v>
      </c>
      <c r="AV180" s="15" t="s">
        <v>171</v>
      </c>
      <c r="AW180" s="15" t="s">
        <v>32</v>
      </c>
      <c r="AX180" s="15" t="s">
        <v>83</v>
      </c>
      <c r="AY180" s="287" t="s">
        <v>163</v>
      </c>
    </row>
    <row r="181" s="2" customFormat="1">
      <c r="A181" s="38"/>
      <c r="B181" s="39"/>
      <c r="C181" s="226" t="s">
        <v>249</v>
      </c>
      <c r="D181" s="226" t="s">
        <v>166</v>
      </c>
      <c r="E181" s="227" t="s">
        <v>591</v>
      </c>
      <c r="F181" s="228" t="s">
        <v>592</v>
      </c>
      <c r="G181" s="229" t="s">
        <v>169</v>
      </c>
      <c r="H181" s="230">
        <v>0.5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171</v>
      </c>
      <c r="AT181" s="237" t="s">
        <v>166</v>
      </c>
      <c r="AU181" s="237" t="s">
        <v>83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171</v>
      </c>
      <c r="BM181" s="237" t="s">
        <v>330</v>
      </c>
    </row>
    <row r="182" s="13" customFormat="1">
      <c r="A182" s="13"/>
      <c r="B182" s="239"/>
      <c r="C182" s="240"/>
      <c r="D182" s="241" t="s">
        <v>173</v>
      </c>
      <c r="E182" s="242" t="s">
        <v>1</v>
      </c>
      <c r="F182" s="243" t="s">
        <v>562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173</v>
      </c>
      <c r="AU182" s="249" t="s">
        <v>83</v>
      </c>
      <c r="AV182" s="13" t="s">
        <v>83</v>
      </c>
      <c r="AW182" s="13" t="s">
        <v>32</v>
      </c>
      <c r="AX182" s="13" t="s">
        <v>76</v>
      </c>
      <c r="AY182" s="249" t="s">
        <v>163</v>
      </c>
    </row>
    <row r="183" s="14" customFormat="1">
      <c r="A183" s="14"/>
      <c r="B183" s="250"/>
      <c r="C183" s="251"/>
      <c r="D183" s="241" t="s">
        <v>173</v>
      </c>
      <c r="E183" s="252" t="s">
        <v>1</v>
      </c>
      <c r="F183" s="253" t="s">
        <v>253</v>
      </c>
      <c r="G183" s="251"/>
      <c r="H183" s="254">
        <v>0.5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173</v>
      </c>
      <c r="AU183" s="260" t="s">
        <v>83</v>
      </c>
      <c r="AV183" s="14" t="s">
        <v>85</v>
      </c>
      <c r="AW183" s="14" t="s">
        <v>32</v>
      </c>
      <c r="AX183" s="14" t="s">
        <v>76</v>
      </c>
      <c r="AY183" s="260" t="s">
        <v>163</v>
      </c>
    </row>
    <row r="184" s="15" customFormat="1">
      <c r="A184" s="15"/>
      <c r="B184" s="277"/>
      <c r="C184" s="278"/>
      <c r="D184" s="241" t="s">
        <v>173</v>
      </c>
      <c r="E184" s="279" t="s">
        <v>1</v>
      </c>
      <c r="F184" s="280" t="s">
        <v>524</v>
      </c>
      <c r="G184" s="278"/>
      <c r="H184" s="281">
        <v>0.5</v>
      </c>
      <c r="I184" s="282"/>
      <c r="J184" s="278"/>
      <c r="K184" s="278"/>
      <c r="L184" s="283"/>
      <c r="M184" s="284"/>
      <c r="N184" s="285"/>
      <c r="O184" s="285"/>
      <c r="P184" s="285"/>
      <c r="Q184" s="285"/>
      <c r="R184" s="285"/>
      <c r="S184" s="285"/>
      <c r="T184" s="28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7" t="s">
        <v>173</v>
      </c>
      <c r="AU184" s="287" t="s">
        <v>83</v>
      </c>
      <c r="AV184" s="15" t="s">
        <v>171</v>
      </c>
      <c r="AW184" s="15" t="s">
        <v>32</v>
      </c>
      <c r="AX184" s="15" t="s">
        <v>83</v>
      </c>
      <c r="AY184" s="287" t="s">
        <v>163</v>
      </c>
    </row>
    <row r="185" s="2" customFormat="1" ht="55.5" customHeight="1">
      <c r="A185" s="38"/>
      <c r="B185" s="39"/>
      <c r="C185" s="226" t="s">
        <v>8</v>
      </c>
      <c r="D185" s="226" t="s">
        <v>166</v>
      </c>
      <c r="E185" s="227" t="s">
        <v>593</v>
      </c>
      <c r="F185" s="228" t="s">
        <v>594</v>
      </c>
      <c r="G185" s="229" t="s">
        <v>595</v>
      </c>
      <c r="H185" s="230">
        <v>6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171</v>
      </c>
      <c r="AT185" s="237" t="s">
        <v>166</v>
      </c>
      <c r="AU185" s="237" t="s">
        <v>83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171</v>
      </c>
      <c r="BM185" s="237" t="s">
        <v>343</v>
      </c>
    </row>
    <row r="186" s="2" customFormat="1" ht="21.75" customHeight="1">
      <c r="A186" s="38"/>
      <c r="B186" s="39"/>
      <c r="C186" s="226" t="s">
        <v>208</v>
      </c>
      <c r="D186" s="226" t="s">
        <v>166</v>
      </c>
      <c r="E186" s="227" t="s">
        <v>596</v>
      </c>
      <c r="F186" s="228" t="s">
        <v>597</v>
      </c>
      <c r="G186" s="229" t="s">
        <v>307</v>
      </c>
      <c r="H186" s="230">
        <v>0.12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171</v>
      </c>
      <c r="AT186" s="237" t="s">
        <v>166</v>
      </c>
      <c r="AU186" s="237" t="s">
        <v>83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171</v>
      </c>
      <c r="BM186" s="237" t="s">
        <v>351</v>
      </c>
    </row>
    <row r="187" s="12" customFormat="1" ht="25.92" customHeight="1">
      <c r="A187" s="12"/>
      <c r="B187" s="210"/>
      <c r="C187" s="211"/>
      <c r="D187" s="212" t="s">
        <v>75</v>
      </c>
      <c r="E187" s="213" t="s">
        <v>598</v>
      </c>
      <c r="F187" s="213" t="s">
        <v>599</v>
      </c>
      <c r="G187" s="211"/>
      <c r="H187" s="211"/>
      <c r="I187" s="214"/>
      <c r="J187" s="215">
        <f>BK187</f>
        <v>0</v>
      </c>
      <c r="K187" s="211"/>
      <c r="L187" s="216"/>
      <c r="M187" s="217"/>
      <c r="N187" s="218"/>
      <c r="O187" s="218"/>
      <c r="P187" s="219">
        <f>SUM(P188:P239)</f>
        <v>0</v>
      </c>
      <c r="Q187" s="218"/>
      <c r="R187" s="219">
        <f>SUM(R188:R239)</f>
        <v>0</v>
      </c>
      <c r="S187" s="218"/>
      <c r="T187" s="220">
        <f>SUM(T188:T239)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83</v>
      </c>
      <c r="AT187" s="222" t="s">
        <v>75</v>
      </c>
      <c r="AU187" s="222" t="s">
        <v>76</v>
      </c>
      <c r="AY187" s="221" t="s">
        <v>163</v>
      </c>
      <c r="BK187" s="223">
        <f>SUM(BK188:BK239)</f>
        <v>0</v>
      </c>
    </row>
    <row r="188" s="2" customFormat="1">
      <c r="A188" s="38"/>
      <c r="B188" s="39"/>
      <c r="C188" s="226" t="s">
        <v>263</v>
      </c>
      <c r="D188" s="226" t="s">
        <v>166</v>
      </c>
      <c r="E188" s="227" t="s">
        <v>600</v>
      </c>
      <c r="F188" s="228" t="s">
        <v>601</v>
      </c>
      <c r="G188" s="229" t="s">
        <v>180</v>
      </c>
      <c r="H188" s="230">
        <v>1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171</v>
      </c>
      <c r="AT188" s="237" t="s">
        <v>166</v>
      </c>
      <c r="AU188" s="237" t="s">
        <v>83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171</v>
      </c>
      <c r="BM188" s="237" t="s">
        <v>361</v>
      </c>
    </row>
    <row r="189" s="13" customFormat="1">
      <c r="A189" s="13"/>
      <c r="B189" s="239"/>
      <c r="C189" s="240"/>
      <c r="D189" s="241" t="s">
        <v>173</v>
      </c>
      <c r="E189" s="242" t="s">
        <v>1</v>
      </c>
      <c r="F189" s="243" t="s">
        <v>602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173</v>
      </c>
      <c r="AU189" s="249" t="s">
        <v>83</v>
      </c>
      <c r="AV189" s="13" t="s">
        <v>83</v>
      </c>
      <c r="AW189" s="13" t="s">
        <v>32</v>
      </c>
      <c r="AX189" s="13" t="s">
        <v>76</v>
      </c>
      <c r="AY189" s="249" t="s">
        <v>163</v>
      </c>
    </row>
    <row r="190" s="13" customFormat="1">
      <c r="A190" s="13"/>
      <c r="B190" s="239"/>
      <c r="C190" s="240"/>
      <c r="D190" s="241" t="s">
        <v>173</v>
      </c>
      <c r="E190" s="242" t="s">
        <v>1</v>
      </c>
      <c r="F190" s="243" t="s">
        <v>562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173</v>
      </c>
      <c r="AU190" s="249" t="s">
        <v>83</v>
      </c>
      <c r="AV190" s="13" t="s">
        <v>83</v>
      </c>
      <c r="AW190" s="13" t="s">
        <v>32</v>
      </c>
      <c r="AX190" s="13" t="s">
        <v>76</v>
      </c>
      <c r="AY190" s="249" t="s">
        <v>163</v>
      </c>
    </row>
    <row r="191" s="14" customFormat="1">
      <c r="A191" s="14"/>
      <c r="B191" s="250"/>
      <c r="C191" s="251"/>
      <c r="D191" s="241" t="s">
        <v>173</v>
      </c>
      <c r="E191" s="252" t="s">
        <v>1</v>
      </c>
      <c r="F191" s="253" t="s">
        <v>83</v>
      </c>
      <c r="G191" s="251"/>
      <c r="H191" s="254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173</v>
      </c>
      <c r="AU191" s="260" t="s">
        <v>83</v>
      </c>
      <c r="AV191" s="14" t="s">
        <v>85</v>
      </c>
      <c r="AW191" s="14" t="s">
        <v>32</v>
      </c>
      <c r="AX191" s="14" t="s">
        <v>76</v>
      </c>
      <c r="AY191" s="260" t="s">
        <v>163</v>
      </c>
    </row>
    <row r="192" s="15" customFormat="1">
      <c r="A192" s="15"/>
      <c r="B192" s="277"/>
      <c r="C192" s="278"/>
      <c r="D192" s="241" t="s">
        <v>173</v>
      </c>
      <c r="E192" s="279" t="s">
        <v>1</v>
      </c>
      <c r="F192" s="280" t="s">
        <v>524</v>
      </c>
      <c r="G192" s="278"/>
      <c r="H192" s="281">
        <v>1</v>
      </c>
      <c r="I192" s="282"/>
      <c r="J192" s="278"/>
      <c r="K192" s="278"/>
      <c r="L192" s="283"/>
      <c r="M192" s="284"/>
      <c r="N192" s="285"/>
      <c r="O192" s="285"/>
      <c r="P192" s="285"/>
      <c r="Q192" s="285"/>
      <c r="R192" s="285"/>
      <c r="S192" s="285"/>
      <c r="T192" s="28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7" t="s">
        <v>173</v>
      </c>
      <c r="AU192" s="287" t="s">
        <v>83</v>
      </c>
      <c r="AV192" s="15" t="s">
        <v>171</v>
      </c>
      <c r="AW192" s="15" t="s">
        <v>32</v>
      </c>
      <c r="AX192" s="15" t="s">
        <v>83</v>
      </c>
      <c r="AY192" s="287" t="s">
        <v>163</v>
      </c>
    </row>
    <row r="193" s="2" customFormat="1" ht="44.25" customHeight="1">
      <c r="A193" s="38"/>
      <c r="B193" s="39"/>
      <c r="C193" s="226" t="s">
        <v>268</v>
      </c>
      <c r="D193" s="226" t="s">
        <v>166</v>
      </c>
      <c r="E193" s="227" t="s">
        <v>603</v>
      </c>
      <c r="F193" s="228" t="s">
        <v>604</v>
      </c>
      <c r="G193" s="229" t="s">
        <v>180</v>
      </c>
      <c r="H193" s="230">
        <v>4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171</v>
      </c>
      <c r="AT193" s="237" t="s">
        <v>166</v>
      </c>
      <c r="AU193" s="237" t="s">
        <v>83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171</v>
      </c>
      <c r="BM193" s="237" t="s">
        <v>370</v>
      </c>
    </row>
    <row r="194" s="13" customFormat="1">
      <c r="A194" s="13"/>
      <c r="B194" s="239"/>
      <c r="C194" s="240"/>
      <c r="D194" s="241" t="s">
        <v>173</v>
      </c>
      <c r="E194" s="242" t="s">
        <v>1</v>
      </c>
      <c r="F194" s="243" t="s">
        <v>562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173</v>
      </c>
      <c r="AU194" s="249" t="s">
        <v>83</v>
      </c>
      <c r="AV194" s="13" t="s">
        <v>83</v>
      </c>
      <c r="AW194" s="13" t="s">
        <v>32</v>
      </c>
      <c r="AX194" s="13" t="s">
        <v>76</v>
      </c>
      <c r="AY194" s="249" t="s">
        <v>163</v>
      </c>
    </row>
    <row r="195" s="14" customFormat="1">
      <c r="A195" s="14"/>
      <c r="B195" s="250"/>
      <c r="C195" s="251"/>
      <c r="D195" s="241" t="s">
        <v>173</v>
      </c>
      <c r="E195" s="252" t="s">
        <v>1</v>
      </c>
      <c r="F195" s="253" t="s">
        <v>171</v>
      </c>
      <c r="G195" s="251"/>
      <c r="H195" s="254">
        <v>4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173</v>
      </c>
      <c r="AU195" s="260" t="s">
        <v>83</v>
      </c>
      <c r="AV195" s="14" t="s">
        <v>85</v>
      </c>
      <c r="AW195" s="14" t="s">
        <v>32</v>
      </c>
      <c r="AX195" s="14" t="s">
        <v>76</v>
      </c>
      <c r="AY195" s="260" t="s">
        <v>163</v>
      </c>
    </row>
    <row r="196" s="15" customFormat="1">
      <c r="A196" s="15"/>
      <c r="B196" s="277"/>
      <c r="C196" s="278"/>
      <c r="D196" s="241" t="s">
        <v>173</v>
      </c>
      <c r="E196" s="279" t="s">
        <v>1</v>
      </c>
      <c r="F196" s="280" t="s">
        <v>524</v>
      </c>
      <c r="G196" s="278"/>
      <c r="H196" s="281">
        <v>4</v>
      </c>
      <c r="I196" s="282"/>
      <c r="J196" s="278"/>
      <c r="K196" s="278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173</v>
      </c>
      <c r="AU196" s="287" t="s">
        <v>83</v>
      </c>
      <c r="AV196" s="15" t="s">
        <v>171</v>
      </c>
      <c r="AW196" s="15" t="s">
        <v>32</v>
      </c>
      <c r="AX196" s="15" t="s">
        <v>83</v>
      </c>
      <c r="AY196" s="287" t="s">
        <v>163</v>
      </c>
    </row>
    <row r="197" s="2" customFormat="1">
      <c r="A197" s="38"/>
      <c r="B197" s="39"/>
      <c r="C197" s="226" t="s">
        <v>273</v>
      </c>
      <c r="D197" s="226" t="s">
        <v>166</v>
      </c>
      <c r="E197" s="227" t="s">
        <v>605</v>
      </c>
      <c r="F197" s="228" t="s">
        <v>560</v>
      </c>
      <c r="G197" s="229" t="s">
        <v>180</v>
      </c>
      <c r="H197" s="230">
        <v>2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171</v>
      </c>
      <c r="AT197" s="237" t="s">
        <v>166</v>
      </c>
      <c r="AU197" s="237" t="s">
        <v>83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171</v>
      </c>
      <c r="BM197" s="237" t="s">
        <v>382</v>
      </c>
    </row>
    <row r="198" s="13" customFormat="1">
      <c r="A198" s="13"/>
      <c r="B198" s="239"/>
      <c r="C198" s="240"/>
      <c r="D198" s="241" t="s">
        <v>173</v>
      </c>
      <c r="E198" s="242" t="s">
        <v>1</v>
      </c>
      <c r="F198" s="243" t="s">
        <v>561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173</v>
      </c>
      <c r="AU198" s="249" t="s">
        <v>83</v>
      </c>
      <c r="AV198" s="13" t="s">
        <v>83</v>
      </c>
      <c r="AW198" s="13" t="s">
        <v>32</v>
      </c>
      <c r="AX198" s="13" t="s">
        <v>76</v>
      </c>
      <c r="AY198" s="249" t="s">
        <v>163</v>
      </c>
    </row>
    <row r="199" s="13" customFormat="1">
      <c r="A199" s="13"/>
      <c r="B199" s="239"/>
      <c r="C199" s="240"/>
      <c r="D199" s="241" t="s">
        <v>173</v>
      </c>
      <c r="E199" s="242" t="s">
        <v>1</v>
      </c>
      <c r="F199" s="243" t="s">
        <v>562</v>
      </c>
      <c r="G199" s="240"/>
      <c r="H199" s="242" t="s">
        <v>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173</v>
      </c>
      <c r="AU199" s="249" t="s">
        <v>83</v>
      </c>
      <c r="AV199" s="13" t="s">
        <v>83</v>
      </c>
      <c r="AW199" s="13" t="s">
        <v>32</v>
      </c>
      <c r="AX199" s="13" t="s">
        <v>76</v>
      </c>
      <c r="AY199" s="249" t="s">
        <v>163</v>
      </c>
    </row>
    <row r="200" s="14" customFormat="1">
      <c r="A200" s="14"/>
      <c r="B200" s="250"/>
      <c r="C200" s="251"/>
      <c r="D200" s="241" t="s">
        <v>173</v>
      </c>
      <c r="E200" s="252" t="s">
        <v>1</v>
      </c>
      <c r="F200" s="253" t="s">
        <v>85</v>
      </c>
      <c r="G200" s="251"/>
      <c r="H200" s="254">
        <v>2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173</v>
      </c>
      <c r="AU200" s="260" t="s">
        <v>83</v>
      </c>
      <c r="AV200" s="14" t="s">
        <v>85</v>
      </c>
      <c r="AW200" s="14" t="s">
        <v>32</v>
      </c>
      <c r="AX200" s="14" t="s">
        <v>76</v>
      </c>
      <c r="AY200" s="260" t="s">
        <v>163</v>
      </c>
    </row>
    <row r="201" s="15" customFormat="1">
      <c r="A201" s="15"/>
      <c r="B201" s="277"/>
      <c r="C201" s="278"/>
      <c r="D201" s="241" t="s">
        <v>173</v>
      </c>
      <c r="E201" s="279" t="s">
        <v>1</v>
      </c>
      <c r="F201" s="280" t="s">
        <v>524</v>
      </c>
      <c r="G201" s="278"/>
      <c r="H201" s="281">
        <v>2</v>
      </c>
      <c r="I201" s="282"/>
      <c r="J201" s="278"/>
      <c r="K201" s="278"/>
      <c r="L201" s="283"/>
      <c r="M201" s="284"/>
      <c r="N201" s="285"/>
      <c r="O201" s="285"/>
      <c r="P201" s="285"/>
      <c r="Q201" s="285"/>
      <c r="R201" s="285"/>
      <c r="S201" s="285"/>
      <c r="T201" s="28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7" t="s">
        <v>173</v>
      </c>
      <c r="AU201" s="287" t="s">
        <v>83</v>
      </c>
      <c r="AV201" s="15" t="s">
        <v>171</v>
      </c>
      <c r="AW201" s="15" t="s">
        <v>32</v>
      </c>
      <c r="AX201" s="15" t="s">
        <v>83</v>
      </c>
      <c r="AY201" s="287" t="s">
        <v>163</v>
      </c>
    </row>
    <row r="202" s="2" customFormat="1" ht="16.5" customHeight="1">
      <c r="A202" s="38"/>
      <c r="B202" s="39"/>
      <c r="C202" s="226" t="s">
        <v>278</v>
      </c>
      <c r="D202" s="226" t="s">
        <v>166</v>
      </c>
      <c r="E202" s="227" t="s">
        <v>606</v>
      </c>
      <c r="F202" s="228" t="s">
        <v>607</v>
      </c>
      <c r="G202" s="229" t="s">
        <v>180</v>
      </c>
      <c r="H202" s="230">
        <v>1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171</v>
      </c>
      <c r="AT202" s="237" t="s">
        <v>166</v>
      </c>
      <c r="AU202" s="237" t="s">
        <v>83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171</v>
      </c>
      <c r="BM202" s="237" t="s">
        <v>393</v>
      </c>
    </row>
    <row r="203" s="13" customFormat="1">
      <c r="A203" s="13"/>
      <c r="B203" s="239"/>
      <c r="C203" s="240"/>
      <c r="D203" s="241" t="s">
        <v>173</v>
      </c>
      <c r="E203" s="242" t="s">
        <v>1</v>
      </c>
      <c r="F203" s="243" t="s">
        <v>562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173</v>
      </c>
      <c r="AU203" s="249" t="s">
        <v>83</v>
      </c>
      <c r="AV203" s="13" t="s">
        <v>83</v>
      </c>
      <c r="AW203" s="13" t="s">
        <v>32</v>
      </c>
      <c r="AX203" s="13" t="s">
        <v>76</v>
      </c>
      <c r="AY203" s="249" t="s">
        <v>163</v>
      </c>
    </row>
    <row r="204" s="14" customFormat="1">
      <c r="A204" s="14"/>
      <c r="B204" s="250"/>
      <c r="C204" s="251"/>
      <c r="D204" s="241" t="s">
        <v>173</v>
      </c>
      <c r="E204" s="252" t="s">
        <v>1</v>
      </c>
      <c r="F204" s="253" t="s">
        <v>83</v>
      </c>
      <c r="G204" s="251"/>
      <c r="H204" s="254">
        <v>1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173</v>
      </c>
      <c r="AU204" s="260" t="s">
        <v>83</v>
      </c>
      <c r="AV204" s="14" t="s">
        <v>85</v>
      </c>
      <c r="AW204" s="14" t="s">
        <v>32</v>
      </c>
      <c r="AX204" s="14" t="s">
        <v>76</v>
      </c>
      <c r="AY204" s="260" t="s">
        <v>163</v>
      </c>
    </row>
    <row r="205" s="15" customFormat="1">
      <c r="A205" s="15"/>
      <c r="B205" s="277"/>
      <c r="C205" s="278"/>
      <c r="D205" s="241" t="s">
        <v>173</v>
      </c>
      <c r="E205" s="279" t="s">
        <v>1</v>
      </c>
      <c r="F205" s="280" t="s">
        <v>524</v>
      </c>
      <c r="G205" s="278"/>
      <c r="H205" s="281">
        <v>1</v>
      </c>
      <c r="I205" s="282"/>
      <c r="J205" s="278"/>
      <c r="K205" s="278"/>
      <c r="L205" s="283"/>
      <c r="M205" s="284"/>
      <c r="N205" s="285"/>
      <c r="O205" s="285"/>
      <c r="P205" s="285"/>
      <c r="Q205" s="285"/>
      <c r="R205" s="285"/>
      <c r="S205" s="285"/>
      <c r="T205" s="28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7" t="s">
        <v>173</v>
      </c>
      <c r="AU205" s="287" t="s">
        <v>83</v>
      </c>
      <c r="AV205" s="15" t="s">
        <v>171</v>
      </c>
      <c r="AW205" s="15" t="s">
        <v>32</v>
      </c>
      <c r="AX205" s="15" t="s">
        <v>83</v>
      </c>
      <c r="AY205" s="287" t="s">
        <v>163</v>
      </c>
    </row>
    <row r="206" s="2" customFormat="1" ht="44.25" customHeight="1">
      <c r="A206" s="38"/>
      <c r="B206" s="39"/>
      <c r="C206" s="226" t="s">
        <v>7</v>
      </c>
      <c r="D206" s="226" t="s">
        <v>166</v>
      </c>
      <c r="E206" s="227" t="s">
        <v>608</v>
      </c>
      <c r="F206" s="228" t="s">
        <v>609</v>
      </c>
      <c r="G206" s="229" t="s">
        <v>180</v>
      </c>
      <c r="H206" s="230">
        <v>1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171</v>
      </c>
      <c r="AT206" s="237" t="s">
        <v>166</v>
      </c>
      <c r="AU206" s="237" t="s">
        <v>83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171</v>
      </c>
      <c r="BM206" s="237" t="s">
        <v>406</v>
      </c>
    </row>
    <row r="207" s="13" customFormat="1">
      <c r="A207" s="13"/>
      <c r="B207" s="239"/>
      <c r="C207" s="240"/>
      <c r="D207" s="241" t="s">
        <v>173</v>
      </c>
      <c r="E207" s="242" t="s">
        <v>1</v>
      </c>
      <c r="F207" s="243" t="s">
        <v>610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173</v>
      </c>
      <c r="AU207" s="249" t="s">
        <v>83</v>
      </c>
      <c r="AV207" s="13" t="s">
        <v>83</v>
      </c>
      <c r="AW207" s="13" t="s">
        <v>32</v>
      </c>
      <c r="AX207" s="13" t="s">
        <v>76</v>
      </c>
      <c r="AY207" s="249" t="s">
        <v>163</v>
      </c>
    </row>
    <row r="208" s="13" customFormat="1">
      <c r="A208" s="13"/>
      <c r="B208" s="239"/>
      <c r="C208" s="240"/>
      <c r="D208" s="241" t="s">
        <v>173</v>
      </c>
      <c r="E208" s="242" t="s">
        <v>1</v>
      </c>
      <c r="F208" s="243" t="s">
        <v>611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173</v>
      </c>
      <c r="AU208" s="249" t="s">
        <v>83</v>
      </c>
      <c r="AV208" s="13" t="s">
        <v>83</v>
      </c>
      <c r="AW208" s="13" t="s">
        <v>32</v>
      </c>
      <c r="AX208" s="13" t="s">
        <v>76</v>
      </c>
      <c r="AY208" s="249" t="s">
        <v>163</v>
      </c>
    </row>
    <row r="209" s="13" customFormat="1">
      <c r="A209" s="13"/>
      <c r="B209" s="239"/>
      <c r="C209" s="240"/>
      <c r="D209" s="241" t="s">
        <v>173</v>
      </c>
      <c r="E209" s="242" t="s">
        <v>1</v>
      </c>
      <c r="F209" s="243" t="s">
        <v>612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173</v>
      </c>
      <c r="AU209" s="249" t="s">
        <v>83</v>
      </c>
      <c r="AV209" s="13" t="s">
        <v>83</v>
      </c>
      <c r="AW209" s="13" t="s">
        <v>32</v>
      </c>
      <c r="AX209" s="13" t="s">
        <v>76</v>
      </c>
      <c r="AY209" s="249" t="s">
        <v>163</v>
      </c>
    </row>
    <row r="210" s="13" customFormat="1">
      <c r="A210" s="13"/>
      <c r="B210" s="239"/>
      <c r="C210" s="240"/>
      <c r="D210" s="241" t="s">
        <v>173</v>
      </c>
      <c r="E210" s="242" t="s">
        <v>1</v>
      </c>
      <c r="F210" s="243" t="s">
        <v>613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173</v>
      </c>
      <c r="AU210" s="249" t="s">
        <v>83</v>
      </c>
      <c r="AV210" s="13" t="s">
        <v>83</v>
      </c>
      <c r="AW210" s="13" t="s">
        <v>32</v>
      </c>
      <c r="AX210" s="13" t="s">
        <v>76</v>
      </c>
      <c r="AY210" s="249" t="s">
        <v>163</v>
      </c>
    </row>
    <row r="211" s="13" customFormat="1">
      <c r="A211" s="13"/>
      <c r="B211" s="239"/>
      <c r="C211" s="240"/>
      <c r="D211" s="241" t="s">
        <v>173</v>
      </c>
      <c r="E211" s="242" t="s">
        <v>1</v>
      </c>
      <c r="F211" s="243" t="s">
        <v>614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173</v>
      </c>
      <c r="AU211" s="249" t="s">
        <v>83</v>
      </c>
      <c r="AV211" s="13" t="s">
        <v>83</v>
      </c>
      <c r="AW211" s="13" t="s">
        <v>32</v>
      </c>
      <c r="AX211" s="13" t="s">
        <v>76</v>
      </c>
      <c r="AY211" s="249" t="s">
        <v>163</v>
      </c>
    </row>
    <row r="212" s="13" customFormat="1">
      <c r="A212" s="13"/>
      <c r="B212" s="239"/>
      <c r="C212" s="240"/>
      <c r="D212" s="241" t="s">
        <v>173</v>
      </c>
      <c r="E212" s="242" t="s">
        <v>1</v>
      </c>
      <c r="F212" s="243" t="s">
        <v>615</v>
      </c>
      <c r="G212" s="240"/>
      <c r="H212" s="242" t="s">
        <v>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173</v>
      </c>
      <c r="AU212" s="249" t="s">
        <v>83</v>
      </c>
      <c r="AV212" s="13" t="s">
        <v>83</v>
      </c>
      <c r="AW212" s="13" t="s">
        <v>32</v>
      </c>
      <c r="AX212" s="13" t="s">
        <v>76</v>
      </c>
      <c r="AY212" s="249" t="s">
        <v>163</v>
      </c>
    </row>
    <row r="213" s="13" customFormat="1">
      <c r="A213" s="13"/>
      <c r="B213" s="239"/>
      <c r="C213" s="240"/>
      <c r="D213" s="241" t="s">
        <v>173</v>
      </c>
      <c r="E213" s="242" t="s">
        <v>1</v>
      </c>
      <c r="F213" s="243" t="s">
        <v>616</v>
      </c>
      <c r="G213" s="240"/>
      <c r="H213" s="242" t="s">
        <v>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173</v>
      </c>
      <c r="AU213" s="249" t="s">
        <v>83</v>
      </c>
      <c r="AV213" s="13" t="s">
        <v>83</v>
      </c>
      <c r="AW213" s="13" t="s">
        <v>32</v>
      </c>
      <c r="AX213" s="13" t="s">
        <v>76</v>
      </c>
      <c r="AY213" s="249" t="s">
        <v>163</v>
      </c>
    </row>
    <row r="214" s="13" customFormat="1">
      <c r="A214" s="13"/>
      <c r="B214" s="239"/>
      <c r="C214" s="240"/>
      <c r="D214" s="241" t="s">
        <v>173</v>
      </c>
      <c r="E214" s="242" t="s">
        <v>1</v>
      </c>
      <c r="F214" s="243" t="s">
        <v>617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173</v>
      </c>
      <c r="AU214" s="249" t="s">
        <v>83</v>
      </c>
      <c r="AV214" s="13" t="s">
        <v>83</v>
      </c>
      <c r="AW214" s="13" t="s">
        <v>32</v>
      </c>
      <c r="AX214" s="13" t="s">
        <v>76</v>
      </c>
      <c r="AY214" s="249" t="s">
        <v>163</v>
      </c>
    </row>
    <row r="215" s="13" customFormat="1">
      <c r="A215" s="13"/>
      <c r="B215" s="239"/>
      <c r="C215" s="240"/>
      <c r="D215" s="241" t="s">
        <v>173</v>
      </c>
      <c r="E215" s="242" t="s">
        <v>1</v>
      </c>
      <c r="F215" s="243" t="s">
        <v>562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173</v>
      </c>
      <c r="AU215" s="249" t="s">
        <v>83</v>
      </c>
      <c r="AV215" s="13" t="s">
        <v>83</v>
      </c>
      <c r="AW215" s="13" t="s">
        <v>32</v>
      </c>
      <c r="AX215" s="13" t="s">
        <v>76</v>
      </c>
      <c r="AY215" s="249" t="s">
        <v>163</v>
      </c>
    </row>
    <row r="216" s="14" customFormat="1">
      <c r="A216" s="14"/>
      <c r="B216" s="250"/>
      <c r="C216" s="251"/>
      <c r="D216" s="241" t="s">
        <v>173</v>
      </c>
      <c r="E216" s="252" t="s">
        <v>1</v>
      </c>
      <c r="F216" s="253" t="s">
        <v>83</v>
      </c>
      <c r="G216" s="251"/>
      <c r="H216" s="254">
        <v>1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173</v>
      </c>
      <c r="AU216" s="260" t="s">
        <v>83</v>
      </c>
      <c r="AV216" s="14" t="s">
        <v>85</v>
      </c>
      <c r="AW216" s="14" t="s">
        <v>32</v>
      </c>
      <c r="AX216" s="14" t="s">
        <v>76</v>
      </c>
      <c r="AY216" s="260" t="s">
        <v>163</v>
      </c>
    </row>
    <row r="217" s="15" customFormat="1">
      <c r="A217" s="15"/>
      <c r="B217" s="277"/>
      <c r="C217" s="278"/>
      <c r="D217" s="241" t="s">
        <v>173</v>
      </c>
      <c r="E217" s="279" t="s">
        <v>1</v>
      </c>
      <c r="F217" s="280" t="s">
        <v>524</v>
      </c>
      <c r="G217" s="278"/>
      <c r="H217" s="281">
        <v>1</v>
      </c>
      <c r="I217" s="282"/>
      <c r="J217" s="278"/>
      <c r="K217" s="278"/>
      <c r="L217" s="283"/>
      <c r="M217" s="284"/>
      <c r="N217" s="285"/>
      <c r="O217" s="285"/>
      <c r="P217" s="285"/>
      <c r="Q217" s="285"/>
      <c r="R217" s="285"/>
      <c r="S217" s="285"/>
      <c r="T217" s="28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7" t="s">
        <v>173</v>
      </c>
      <c r="AU217" s="287" t="s">
        <v>83</v>
      </c>
      <c r="AV217" s="15" t="s">
        <v>171</v>
      </c>
      <c r="AW217" s="15" t="s">
        <v>32</v>
      </c>
      <c r="AX217" s="15" t="s">
        <v>83</v>
      </c>
      <c r="AY217" s="287" t="s">
        <v>163</v>
      </c>
    </row>
    <row r="218" s="2" customFormat="1">
      <c r="A218" s="38"/>
      <c r="B218" s="39"/>
      <c r="C218" s="226" t="s">
        <v>296</v>
      </c>
      <c r="D218" s="226" t="s">
        <v>166</v>
      </c>
      <c r="E218" s="227" t="s">
        <v>618</v>
      </c>
      <c r="F218" s="228" t="s">
        <v>619</v>
      </c>
      <c r="G218" s="229" t="s">
        <v>180</v>
      </c>
      <c r="H218" s="230">
        <v>1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171</v>
      </c>
      <c r="AT218" s="237" t="s">
        <v>166</v>
      </c>
      <c r="AU218" s="237" t="s">
        <v>83</v>
      </c>
      <c r="AY218" s="17" t="s">
        <v>163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171</v>
      </c>
      <c r="BM218" s="237" t="s">
        <v>418</v>
      </c>
    </row>
    <row r="219" s="13" customFormat="1">
      <c r="A219" s="13"/>
      <c r="B219" s="239"/>
      <c r="C219" s="240"/>
      <c r="D219" s="241" t="s">
        <v>173</v>
      </c>
      <c r="E219" s="242" t="s">
        <v>1</v>
      </c>
      <c r="F219" s="243" t="s">
        <v>562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173</v>
      </c>
      <c r="AU219" s="249" t="s">
        <v>83</v>
      </c>
      <c r="AV219" s="13" t="s">
        <v>83</v>
      </c>
      <c r="AW219" s="13" t="s">
        <v>32</v>
      </c>
      <c r="AX219" s="13" t="s">
        <v>76</v>
      </c>
      <c r="AY219" s="249" t="s">
        <v>163</v>
      </c>
    </row>
    <row r="220" s="14" customFormat="1">
      <c r="A220" s="14"/>
      <c r="B220" s="250"/>
      <c r="C220" s="251"/>
      <c r="D220" s="241" t="s">
        <v>173</v>
      </c>
      <c r="E220" s="252" t="s">
        <v>1</v>
      </c>
      <c r="F220" s="253" t="s">
        <v>83</v>
      </c>
      <c r="G220" s="251"/>
      <c r="H220" s="254">
        <v>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173</v>
      </c>
      <c r="AU220" s="260" t="s">
        <v>83</v>
      </c>
      <c r="AV220" s="14" t="s">
        <v>85</v>
      </c>
      <c r="AW220" s="14" t="s">
        <v>32</v>
      </c>
      <c r="AX220" s="14" t="s">
        <v>76</v>
      </c>
      <c r="AY220" s="260" t="s">
        <v>163</v>
      </c>
    </row>
    <row r="221" s="15" customFormat="1">
      <c r="A221" s="15"/>
      <c r="B221" s="277"/>
      <c r="C221" s="278"/>
      <c r="D221" s="241" t="s">
        <v>173</v>
      </c>
      <c r="E221" s="279" t="s">
        <v>1</v>
      </c>
      <c r="F221" s="280" t="s">
        <v>524</v>
      </c>
      <c r="G221" s="278"/>
      <c r="H221" s="281">
        <v>1</v>
      </c>
      <c r="I221" s="282"/>
      <c r="J221" s="278"/>
      <c r="K221" s="278"/>
      <c r="L221" s="283"/>
      <c r="M221" s="284"/>
      <c r="N221" s="285"/>
      <c r="O221" s="285"/>
      <c r="P221" s="285"/>
      <c r="Q221" s="285"/>
      <c r="R221" s="285"/>
      <c r="S221" s="285"/>
      <c r="T221" s="28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7" t="s">
        <v>173</v>
      </c>
      <c r="AU221" s="287" t="s">
        <v>83</v>
      </c>
      <c r="AV221" s="15" t="s">
        <v>171</v>
      </c>
      <c r="AW221" s="15" t="s">
        <v>32</v>
      </c>
      <c r="AX221" s="15" t="s">
        <v>83</v>
      </c>
      <c r="AY221" s="287" t="s">
        <v>163</v>
      </c>
    </row>
    <row r="222" s="2" customFormat="1" ht="16.5" customHeight="1">
      <c r="A222" s="38"/>
      <c r="B222" s="39"/>
      <c r="C222" s="226" t="s">
        <v>304</v>
      </c>
      <c r="D222" s="226" t="s">
        <v>166</v>
      </c>
      <c r="E222" s="227" t="s">
        <v>620</v>
      </c>
      <c r="F222" s="228" t="s">
        <v>574</v>
      </c>
      <c r="G222" s="229" t="s">
        <v>246</v>
      </c>
      <c r="H222" s="230">
        <v>3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171</v>
      </c>
      <c r="AT222" s="237" t="s">
        <v>166</v>
      </c>
      <c r="AU222" s="237" t="s">
        <v>83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171</v>
      </c>
      <c r="BM222" s="237" t="s">
        <v>431</v>
      </c>
    </row>
    <row r="223" s="13" customFormat="1">
      <c r="A223" s="13"/>
      <c r="B223" s="239"/>
      <c r="C223" s="240"/>
      <c r="D223" s="241" t="s">
        <v>173</v>
      </c>
      <c r="E223" s="242" t="s">
        <v>1</v>
      </c>
      <c r="F223" s="243" t="s">
        <v>562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173</v>
      </c>
      <c r="AU223" s="249" t="s">
        <v>83</v>
      </c>
      <c r="AV223" s="13" t="s">
        <v>83</v>
      </c>
      <c r="AW223" s="13" t="s">
        <v>32</v>
      </c>
      <c r="AX223" s="13" t="s">
        <v>76</v>
      </c>
      <c r="AY223" s="249" t="s">
        <v>163</v>
      </c>
    </row>
    <row r="224" s="14" customFormat="1">
      <c r="A224" s="14"/>
      <c r="B224" s="250"/>
      <c r="C224" s="251"/>
      <c r="D224" s="241" t="s">
        <v>173</v>
      </c>
      <c r="E224" s="252" t="s">
        <v>1</v>
      </c>
      <c r="F224" s="253" t="s">
        <v>164</v>
      </c>
      <c r="G224" s="251"/>
      <c r="H224" s="254">
        <v>3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173</v>
      </c>
      <c r="AU224" s="260" t="s">
        <v>83</v>
      </c>
      <c r="AV224" s="14" t="s">
        <v>85</v>
      </c>
      <c r="AW224" s="14" t="s">
        <v>32</v>
      </c>
      <c r="AX224" s="14" t="s">
        <v>76</v>
      </c>
      <c r="AY224" s="260" t="s">
        <v>163</v>
      </c>
    </row>
    <row r="225" s="15" customFormat="1">
      <c r="A225" s="15"/>
      <c r="B225" s="277"/>
      <c r="C225" s="278"/>
      <c r="D225" s="241" t="s">
        <v>173</v>
      </c>
      <c r="E225" s="279" t="s">
        <v>1</v>
      </c>
      <c r="F225" s="280" t="s">
        <v>524</v>
      </c>
      <c r="G225" s="278"/>
      <c r="H225" s="281">
        <v>3</v>
      </c>
      <c r="I225" s="282"/>
      <c r="J225" s="278"/>
      <c r="K225" s="278"/>
      <c r="L225" s="283"/>
      <c r="M225" s="284"/>
      <c r="N225" s="285"/>
      <c r="O225" s="285"/>
      <c r="P225" s="285"/>
      <c r="Q225" s="285"/>
      <c r="R225" s="285"/>
      <c r="S225" s="285"/>
      <c r="T225" s="28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7" t="s">
        <v>173</v>
      </c>
      <c r="AU225" s="287" t="s">
        <v>83</v>
      </c>
      <c r="AV225" s="15" t="s">
        <v>171</v>
      </c>
      <c r="AW225" s="15" t="s">
        <v>32</v>
      </c>
      <c r="AX225" s="15" t="s">
        <v>83</v>
      </c>
      <c r="AY225" s="287" t="s">
        <v>163</v>
      </c>
    </row>
    <row r="226" s="2" customFormat="1">
      <c r="A226" s="38"/>
      <c r="B226" s="39"/>
      <c r="C226" s="226" t="s">
        <v>309</v>
      </c>
      <c r="D226" s="226" t="s">
        <v>166</v>
      </c>
      <c r="E226" s="227" t="s">
        <v>621</v>
      </c>
      <c r="F226" s="228" t="s">
        <v>576</v>
      </c>
      <c r="G226" s="229" t="s">
        <v>246</v>
      </c>
      <c r="H226" s="230">
        <v>13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171</v>
      </c>
      <c r="AT226" s="237" t="s">
        <v>166</v>
      </c>
      <c r="AU226" s="237" t="s">
        <v>83</v>
      </c>
      <c r="AY226" s="17" t="s">
        <v>163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171</v>
      </c>
      <c r="BM226" s="237" t="s">
        <v>443</v>
      </c>
    </row>
    <row r="227" s="13" customFormat="1">
      <c r="A227" s="13"/>
      <c r="B227" s="239"/>
      <c r="C227" s="240"/>
      <c r="D227" s="241" t="s">
        <v>173</v>
      </c>
      <c r="E227" s="242" t="s">
        <v>1</v>
      </c>
      <c r="F227" s="243" t="s">
        <v>562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173</v>
      </c>
      <c r="AU227" s="249" t="s">
        <v>83</v>
      </c>
      <c r="AV227" s="13" t="s">
        <v>83</v>
      </c>
      <c r="AW227" s="13" t="s">
        <v>32</v>
      </c>
      <c r="AX227" s="13" t="s">
        <v>76</v>
      </c>
      <c r="AY227" s="249" t="s">
        <v>163</v>
      </c>
    </row>
    <row r="228" s="14" customFormat="1">
      <c r="A228" s="14"/>
      <c r="B228" s="250"/>
      <c r="C228" s="251"/>
      <c r="D228" s="241" t="s">
        <v>173</v>
      </c>
      <c r="E228" s="252" t="s">
        <v>1</v>
      </c>
      <c r="F228" s="253" t="s">
        <v>243</v>
      </c>
      <c r="G228" s="251"/>
      <c r="H228" s="254">
        <v>13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173</v>
      </c>
      <c r="AU228" s="260" t="s">
        <v>83</v>
      </c>
      <c r="AV228" s="14" t="s">
        <v>85</v>
      </c>
      <c r="AW228" s="14" t="s">
        <v>32</v>
      </c>
      <c r="AX228" s="14" t="s">
        <v>76</v>
      </c>
      <c r="AY228" s="260" t="s">
        <v>163</v>
      </c>
    </row>
    <row r="229" s="15" customFormat="1">
      <c r="A229" s="15"/>
      <c r="B229" s="277"/>
      <c r="C229" s="278"/>
      <c r="D229" s="241" t="s">
        <v>173</v>
      </c>
      <c r="E229" s="279" t="s">
        <v>1</v>
      </c>
      <c r="F229" s="280" t="s">
        <v>524</v>
      </c>
      <c r="G229" s="278"/>
      <c r="H229" s="281">
        <v>13</v>
      </c>
      <c r="I229" s="282"/>
      <c r="J229" s="278"/>
      <c r="K229" s="278"/>
      <c r="L229" s="283"/>
      <c r="M229" s="284"/>
      <c r="N229" s="285"/>
      <c r="O229" s="285"/>
      <c r="P229" s="285"/>
      <c r="Q229" s="285"/>
      <c r="R229" s="285"/>
      <c r="S229" s="285"/>
      <c r="T229" s="28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7" t="s">
        <v>173</v>
      </c>
      <c r="AU229" s="287" t="s">
        <v>83</v>
      </c>
      <c r="AV229" s="15" t="s">
        <v>171</v>
      </c>
      <c r="AW229" s="15" t="s">
        <v>32</v>
      </c>
      <c r="AX229" s="15" t="s">
        <v>83</v>
      </c>
      <c r="AY229" s="287" t="s">
        <v>163</v>
      </c>
    </row>
    <row r="230" s="2" customFormat="1">
      <c r="A230" s="38"/>
      <c r="B230" s="39"/>
      <c r="C230" s="226" t="s">
        <v>313</v>
      </c>
      <c r="D230" s="226" t="s">
        <v>166</v>
      </c>
      <c r="E230" s="227" t="s">
        <v>622</v>
      </c>
      <c r="F230" s="228" t="s">
        <v>623</v>
      </c>
      <c r="G230" s="229" t="s">
        <v>246</v>
      </c>
      <c r="H230" s="230">
        <v>33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171</v>
      </c>
      <c r="AT230" s="237" t="s">
        <v>166</v>
      </c>
      <c r="AU230" s="237" t="s">
        <v>83</v>
      </c>
      <c r="AY230" s="17" t="s">
        <v>163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171</v>
      </c>
      <c r="BM230" s="237" t="s">
        <v>453</v>
      </c>
    </row>
    <row r="231" s="13" customFormat="1">
      <c r="A231" s="13"/>
      <c r="B231" s="239"/>
      <c r="C231" s="240"/>
      <c r="D231" s="241" t="s">
        <v>173</v>
      </c>
      <c r="E231" s="242" t="s">
        <v>1</v>
      </c>
      <c r="F231" s="243" t="s">
        <v>562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173</v>
      </c>
      <c r="AU231" s="249" t="s">
        <v>83</v>
      </c>
      <c r="AV231" s="13" t="s">
        <v>83</v>
      </c>
      <c r="AW231" s="13" t="s">
        <v>32</v>
      </c>
      <c r="AX231" s="13" t="s">
        <v>76</v>
      </c>
      <c r="AY231" s="249" t="s">
        <v>163</v>
      </c>
    </row>
    <row r="232" s="14" customFormat="1">
      <c r="A232" s="14"/>
      <c r="B232" s="250"/>
      <c r="C232" s="251"/>
      <c r="D232" s="241" t="s">
        <v>173</v>
      </c>
      <c r="E232" s="252" t="s">
        <v>1</v>
      </c>
      <c r="F232" s="253" t="s">
        <v>355</v>
      </c>
      <c r="G232" s="251"/>
      <c r="H232" s="254">
        <v>33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173</v>
      </c>
      <c r="AU232" s="260" t="s">
        <v>83</v>
      </c>
      <c r="AV232" s="14" t="s">
        <v>85</v>
      </c>
      <c r="AW232" s="14" t="s">
        <v>32</v>
      </c>
      <c r="AX232" s="14" t="s">
        <v>76</v>
      </c>
      <c r="AY232" s="260" t="s">
        <v>163</v>
      </c>
    </row>
    <row r="233" s="15" customFormat="1">
      <c r="A233" s="15"/>
      <c r="B233" s="277"/>
      <c r="C233" s="278"/>
      <c r="D233" s="241" t="s">
        <v>173</v>
      </c>
      <c r="E233" s="279" t="s">
        <v>1</v>
      </c>
      <c r="F233" s="280" t="s">
        <v>524</v>
      </c>
      <c r="G233" s="278"/>
      <c r="H233" s="281">
        <v>33</v>
      </c>
      <c r="I233" s="282"/>
      <c r="J233" s="278"/>
      <c r="K233" s="278"/>
      <c r="L233" s="283"/>
      <c r="M233" s="284"/>
      <c r="N233" s="285"/>
      <c r="O233" s="285"/>
      <c r="P233" s="285"/>
      <c r="Q233" s="285"/>
      <c r="R233" s="285"/>
      <c r="S233" s="285"/>
      <c r="T233" s="28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7" t="s">
        <v>173</v>
      </c>
      <c r="AU233" s="287" t="s">
        <v>83</v>
      </c>
      <c r="AV233" s="15" t="s">
        <v>171</v>
      </c>
      <c r="AW233" s="15" t="s">
        <v>32</v>
      </c>
      <c r="AX233" s="15" t="s">
        <v>83</v>
      </c>
      <c r="AY233" s="287" t="s">
        <v>163</v>
      </c>
    </row>
    <row r="234" s="2" customFormat="1">
      <c r="A234" s="38"/>
      <c r="B234" s="39"/>
      <c r="C234" s="226" t="s">
        <v>318</v>
      </c>
      <c r="D234" s="226" t="s">
        <v>166</v>
      </c>
      <c r="E234" s="227" t="s">
        <v>624</v>
      </c>
      <c r="F234" s="228" t="s">
        <v>625</v>
      </c>
      <c r="G234" s="229" t="s">
        <v>169</v>
      </c>
      <c r="H234" s="230">
        <v>0.5</v>
      </c>
      <c r="I234" s="231"/>
      <c r="J234" s="232">
        <f>ROUND(I234*H234,2)</f>
        <v>0</v>
      </c>
      <c r="K234" s="228" t="s">
        <v>1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171</v>
      </c>
      <c r="AT234" s="237" t="s">
        <v>166</v>
      </c>
      <c r="AU234" s="237" t="s">
        <v>83</v>
      </c>
      <c r="AY234" s="17" t="s">
        <v>163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171</v>
      </c>
      <c r="BM234" s="237" t="s">
        <v>462</v>
      </c>
    </row>
    <row r="235" s="13" customFormat="1">
      <c r="A235" s="13"/>
      <c r="B235" s="239"/>
      <c r="C235" s="240"/>
      <c r="D235" s="241" t="s">
        <v>173</v>
      </c>
      <c r="E235" s="242" t="s">
        <v>1</v>
      </c>
      <c r="F235" s="243" t="s">
        <v>562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173</v>
      </c>
      <c r="AU235" s="249" t="s">
        <v>83</v>
      </c>
      <c r="AV235" s="13" t="s">
        <v>83</v>
      </c>
      <c r="AW235" s="13" t="s">
        <v>32</v>
      </c>
      <c r="AX235" s="13" t="s">
        <v>76</v>
      </c>
      <c r="AY235" s="249" t="s">
        <v>163</v>
      </c>
    </row>
    <row r="236" s="14" customFormat="1">
      <c r="A236" s="14"/>
      <c r="B236" s="250"/>
      <c r="C236" s="251"/>
      <c r="D236" s="241" t="s">
        <v>173</v>
      </c>
      <c r="E236" s="252" t="s">
        <v>1</v>
      </c>
      <c r="F236" s="253" t="s">
        <v>253</v>
      </c>
      <c r="G236" s="251"/>
      <c r="H236" s="254">
        <v>0.5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173</v>
      </c>
      <c r="AU236" s="260" t="s">
        <v>83</v>
      </c>
      <c r="AV236" s="14" t="s">
        <v>85</v>
      </c>
      <c r="AW236" s="14" t="s">
        <v>32</v>
      </c>
      <c r="AX236" s="14" t="s">
        <v>76</v>
      </c>
      <c r="AY236" s="260" t="s">
        <v>163</v>
      </c>
    </row>
    <row r="237" s="15" customFormat="1">
      <c r="A237" s="15"/>
      <c r="B237" s="277"/>
      <c r="C237" s="278"/>
      <c r="D237" s="241" t="s">
        <v>173</v>
      </c>
      <c r="E237" s="279" t="s">
        <v>1</v>
      </c>
      <c r="F237" s="280" t="s">
        <v>524</v>
      </c>
      <c r="G237" s="278"/>
      <c r="H237" s="281">
        <v>0.5</v>
      </c>
      <c r="I237" s="282"/>
      <c r="J237" s="278"/>
      <c r="K237" s="278"/>
      <c r="L237" s="283"/>
      <c r="M237" s="284"/>
      <c r="N237" s="285"/>
      <c r="O237" s="285"/>
      <c r="P237" s="285"/>
      <c r="Q237" s="285"/>
      <c r="R237" s="285"/>
      <c r="S237" s="285"/>
      <c r="T237" s="28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7" t="s">
        <v>173</v>
      </c>
      <c r="AU237" s="287" t="s">
        <v>83</v>
      </c>
      <c r="AV237" s="15" t="s">
        <v>171</v>
      </c>
      <c r="AW237" s="15" t="s">
        <v>32</v>
      </c>
      <c r="AX237" s="15" t="s">
        <v>83</v>
      </c>
      <c r="AY237" s="287" t="s">
        <v>163</v>
      </c>
    </row>
    <row r="238" s="2" customFormat="1" ht="55.5" customHeight="1">
      <c r="A238" s="38"/>
      <c r="B238" s="39"/>
      <c r="C238" s="226" t="s">
        <v>322</v>
      </c>
      <c r="D238" s="226" t="s">
        <v>166</v>
      </c>
      <c r="E238" s="227" t="s">
        <v>626</v>
      </c>
      <c r="F238" s="228" t="s">
        <v>627</v>
      </c>
      <c r="G238" s="229" t="s">
        <v>595</v>
      </c>
      <c r="H238" s="230">
        <v>8</v>
      </c>
      <c r="I238" s="231"/>
      <c r="J238" s="232">
        <f>ROUND(I238*H238,2)</f>
        <v>0</v>
      </c>
      <c r="K238" s="228" t="s">
        <v>1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171</v>
      </c>
      <c r="AT238" s="237" t="s">
        <v>166</v>
      </c>
      <c r="AU238" s="237" t="s">
        <v>83</v>
      </c>
      <c r="AY238" s="17" t="s">
        <v>163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171</v>
      </c>
      <c r="BM238" s="237" t="s">
        <v>474</v>
      </c>
    </row>
    <row r="239" s="2" customFormat="1" ht="21.75" customHeight="1">
      <c r="A239" s="38"/>
      <c r="B239" s="39"/>
      <c r="C239" s="226" t="s">
        <v>330</v>
      </c>
      <c r="D239" s="226" t="s">
        <v>166</v>
      </c>
      <c r="E239" s="227" t="s">
        <v>628</v>
      </c>
      <c r="F239" s="228" t="s">
        <v>597</v>
      </c>
      <c r="G239" s="229" t="s">
        <v>307</v>
      </c>
      <c r="H239" s="230">
        <v>0.14999999999999999</v>
      </c>
      <c r="I239" s="231"/>
      <c r="J239" s="232">
        <f>ROUND(I239*H239,2)</f>
        <v>0</v>
      </c>
      <c r="K239" s="228" t="s">
        <v>1</v>
      </c>
      <c r="L239" s="44"/>
      <c r="M239" s="233" t="s">
        <v>1</v>
      </c>
      <c r="N239" s="234" t="s">
        <v>41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171</v>
      </c>
      <c r="AT239" s="237" t="s">
        <v>166</v>
      </c>
      <c r="AU239" s="237" t="s">
        <v>83</v>
      </c>
      <c r="AY239" s="17" t="s">
        <v>163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171</v>
      </c>
      <c r="BM239" s="237" t="s">
        <v>483</v>
      </c>
    </row>
    <row r="240" s="12" customFormat="1" ht="25.92" customHeight="1">
      <c r="A240" s="12"/>
      <c r="B240" s="210"/>
      <c r="C240" s="211"/>
      <c r="D240" s="212" t="s">
        <v>75</v>
      </c>
      <c r="E240" s="213" t="s">
        <v>629</v>
      </c>
      <c r="F240" s="213" t="s">
        <v>630</v>
      </c>
      <c r="G240" s="211"/>
      <c r="H240" s="211"/>
      <c r="I240" s="214"/>
      <c r="J240" s="215">
        <f>BK240</f>
        <v>0</v>
      </c>
      <c r="K240" s="211"/>
      <c r="L240" s="216"/>
      <c r="M240" s="217"/>
      <c r="N240" s="218"/>
      <c r="O240" s="218"/>
      <c r="P240" s="219">
        <f>SUM(P241:P256)</f>
        <v>0</v>
      </c>
      <c r="Q240" s="218"/>
      <c r="R240" s="219">
        <f>SUM(R241:R256)</f>
        <v>0</v>
      </c>
      <c r="S240" s="218"/>
      <c r="T240" s="220">
        <f>SUM(T241:T256)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83</v>
      </c>
      <c r="AT240" s="222" t="s">
        <v>75</v>
      </c>
      <c r="AU240" s="222" t="s">
        <v>76</v>
      </c>
      <c r="AY240" s="221" t="s">
        <v>163</v>
      </c>
      <c r="BK240" s="223">
        <f>SUM(BK241:BK256)</f>
        <v>0</v>
      </c>
    </row>
    <row r="241" s="2" customFormat="1">
      <c r="A241" s="38"/>
      <c r="B241" s="39"/>
      <c r="C241" s="226" t="s">
        <v>339</v>
      </c>
      <c r="D241" s="226" t="s">
        <v>166</v>
      </c>
      <c r="E241" s="227" t="s">
        <v>631</v>
      </c>
      <c r="F241" s="228" t="s">
        <v>632</v>
      </c>
      <c r="G241" s="229" t="s">
        <v>595</v>
      </c>
      <c r="H241" s="230">
        <v>12</v>
      </c>
      <c r="I241" s="231"/>
      <c r="J241" s="232">
        <f>ROUND(I241*H241,2)</f>
        <v>0</v>
      </c>
      <c r="K241" s="228" t="s">
        <v>1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171</v>
      </c>
      <c r="AT241" s="237" t="s">
        <v>166</v>
      </c>
      <c r="AU241" s="237" t="s">
        <v>83</v>
      </c>
      <c r="AY241" s="17" t="s">
        <v>163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171</v>
      </c>
      <c r="BM241" s="237" t="s">
        <v>493</v>
      </c>
    </row>
    <row r="242" s="13" customFormat="1">
      <c r="A242" s="13"/>
      <c r="B242" s="239"/>
      <c r="C242" s="240"/>
      <c r="D242" s="241" t="s">
        <v>173</v>
      </c>
      <c r="E242" s="242" t="s">
        <v>1</v>
      </c>
      <c r="F242" s="243" t="s">
        <v>633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173</v>
      </c>
      <c r="AU242" s="249" t="s">
        <v>83</v>
      </c>
      <c r="AV242" s="13" t="s">
        <v>83</v>
      </c>
      <c r="AW242" s="13" t="s">
        <v>32</v>
      </c>
      <c r="AX242" s="13" t="s">
        <v>76</v>
      </c>
      <c r="AY242" s="249" t="s">
        <v>163</v>
      </c>
    </row>
    <row r="243" s="14" customFormat="1">
      <c r="A243" s="14"/>
      <c r="B243" s="250"/>
      <c r="C243" s="251"/>
      <c r="D243" s="241" t="s">
        <v>173</v>
      </c>
      <c r="E243" s="252" t="s">
        <v>1</v>
      </c>
      <c r="F243" s="253" t="s">
        <v>239</v>
      </c>
      <c r="G243" s="251"/>
      <c r="H243" s="254">
        <v>12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173</v>
      </c>
      <c r="AU243" s="260" t="s">
        <v>83</v>
      </c>
      <c r="AV243" s="14" t="s">
        <v>85</v>
      </c>
      <c r="AW243" s="14" t="s">
        <v>32</v>
      </c>
      <c r="AX243" s="14" t="s">
        <v>76</v>
      </c>
      <c r="AY243" s="260" t="s">
        <v>163</v>
      </c>
    </row>
    <row r="244" s="15" customFormat="1">
      <c r="A244" s="15"/>
      <c r="B244" s="277"/>
      <c r="C244" s="278"/>
      <c r="D244" s="241" t="s">
        <v>173</v>
      </c>
      <c r="E244" s="279" t="s">
        <v>1</v>
      </c>
      <c r="F244" s="280" t="s">
        <v>524</v>
      </c>
      <c r="G244" s="278"/>
      <c r="H244" s="281">
        <v>12</v>
      </c>
      <c r="I244" s="282"/>
      <c r="J244" s="278"/>
      <c r="K244" s="278"/>
      <c r="L244" s="283"/>
      <c r="M244" s="284"/>
      <c r="N244" s="285"/>
      <c r="O244" s="285"/>
      <c r="P244" s="285"/>
      <c r="Q244" s="285"/>
      <c r="R244" s="285"/>
      <c r="S244" s="285"/>
      <c r="T244" s="28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7" t="s">
        <v>173</v>
      </c>
      <c r="AU244" s="287" t="s">
        <v>83</v>
      </c>
      <c r="AV244" s="15" t="s">
        <v>171</v>
      </c>
      <c r="AW244" s="15" t="s">
        <v>32</v>
      </c>
      <c r="AX244" s="15" t="s">
        <v>83</v>
      </c>
      <c r="AY244" s="287" t="s">
        <v>163</v>
      </c>
    </row>
    <row r="245" s="2" customFormat="1" ht="55.5" customHeight="1">
      <c r="A245" s="38"/>
      <c r="B245" s="39"/>
      <c r="C245" s="226" t="s">
        <v>343</v>
      </c>
      <c r="D245" s="226" t="s">
        <v>166</v>
      </c>
      <c r="E245" s="227" t="s">
        <v>634</v>
      </c>
      <c r="F245" s="228" t="s">
        <v>635</v>
      </c>
      <c r="G245" s="229" t="s">
        <v>595</v>
      </c>
      <c r="H245" s="230">
        <v>20</v>
      </c>
      <c r="I245" s="231"/>
      <c r="J245" s="232">
        <f>ROUND(I245*H245,2)</f>
        <v>0</v>
      </c>
      <c r="K245" s="228" t="s">
        <v>1</v>
      </c>
      <c r="L245" s="44"/>
      <c r="M245" s="233" t="s">
        <v>1</v>
      </c>
      <c r="N245" s="234" t="s">
        <v>41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171</v>
      </c>
      <c r="AT245" s="237" t="s">
        <v>166</v>
      </c>
      <c r="AU245" s="237" t="s">
        <v>83</v>
      </c>
      <c r="AY245" s="17" t="s">
        <v>163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171</v>
      </c>
      <c r="BM245" s="237" t="s">
        <v>510</v>
      </c>
    </row>
    <row r="246" s="13" customFormat="1">
      <c r="A246" s="13"/>
      <c r="B246" s="239"/>
      <c r="C246" s="240"/>
      <c r="D246" s="241" t="s">
        <v>173</v>
      </c>
      <c r="E246" s="242" t="s">
        <v>1</v>
      </c>
      <c r="F246" s="243" t="s">
        <v>636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173</v>
      </c>
      <c r="AU246" s="249" t="s">
        <v>83</v>
      </c>
      <c r="AV246" s="13" t="s">
        <v>83</v>
      </c>
      <c r="AW246" s="13" t="s">
        <v>32</v>
      </c>
      <c r="AX246" s="13" t="s">
        <v>76</v>
      </c>
      <c r="AY246" s="249" t="s">
        <v>163</v>
      </c>
    </row>
    <row r="247" s="14" customFormat="1">
      <c r="A247" s="14"/>
      <c r="B247" s="250"/>
      <c r="C247" s="251"/>
      <c r="D247" s="241" t="s">
        <v>173</v>
      </c>
      <c r="E247" s="252" t="s">
        <v>1</v>
      </c>
      <c r="F247" s="253" t="s">
        <v>278</v>
      </c>
      <c r="G247" s="251"/>
      <c r="H247" s="254">
        <v>20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173</v>
      </c>
      <c r="AU247" s="260" t="s">
        <v>83</v>
      </c>
      <c r="AV247" s="14" t="s">
        <v>85</v>
      </c>
      <c r="AW247" s="14" t="s">
        <v>32</v>
      </c>
      <c r="AX247" s="14" t="s">
        <v>76</v>
      </c>
      <c r="AY247" s="260" t="s">
        <v>163</v>
      </c>
    </row>
    <row r="248" s="15" customFormat="1">
      <c r="A248" s="15"/>
      <c r="B248" s="277"/>
      <c r="C248" s="278"/>
      <c r="D248" s="241" t="s">
        <v>173</v>
      </c>
      <c r="E248" s="279" t="s">
        <v>1</v>
      </c>
      <c r="F248" s="280" t="s">
        <v>524</v>
      </c>
      <c r="G248" s="278"/>
      <c r="H248" s="281">
        <v>20</v>
      </c>
      <c r="I248" s="282"/>
      <c r="J248" s="278"/>
      <c r="K248" s="278"/>
      <c r="L248" s="283"/>
      <c r="M248" s="284"/>
      <c r="N248" s="285"/>
      <c r="O248" s="285"/>
      <c r="P248" s="285"/>
      <c r="Q248" s="285"/>
      <c r="R248" s="285"/>
      <c r="S248" s="285"/>
      <c r="T248" s="28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7" t="s">
        <v>173</v>
      </c>
      <c r="AU248" s="287" t="s">
        <v>83</v>
      </c>
      <c r="AV248" s="15" t="s">
        <v>171</v>
      </c>
      <c r="AW248" s="15" t="s">
        <v>32</v>
      </c>
      <c r="AX248" s="15" t="s">
        <v>83</v>
      </c>
      <c r="AY248" s="287" t="s">
        <v>163</v>
      </c>
    </row>
    <row r="249" s="2" customFormat="1">
      <c r="A249" s="38"/>
      <c r="B249" s="39"/>
      <c r="C249" s="226" t="s">
        <v>347</v>
      </c>
      <c r="D249" s="226" t="s">
        <v>166</v>
      </c>
      <c r="E249" s="227" t="s">
        <v>637</v>
      </c>
      <c r="F249" s="228" t="s">
        <v>638</v>
      </c>
      <c r="G249" s="229" t="s">
        <v>595</v>
      </c>
      <c r="H249" s="230">
        <v>2</v>
      </c>
      <c r="I249" s="231"/>
      <c r="J249" s="232">
        <f>ROUND(I249*H249,2)</f>
        <v>0</v>
      </c>
      <c r="K249" s="228" t="s">
        <v>1</v>
      </c>
      <c r="L249" s="44"/>
      <c r="M249" s="233" t="s">
        <v>1</v>
      </c>
      <c r="N249" s="234" t="s">
        <v>41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171</v>
      </c>
      <c r="AT249" s="237" t="s">
        <v>166</v>
      </c>
      <c r="AU249" s="237" t="s">
        <v>83</v>
      </c>
      <c r="AY249" s="17" t="s">
        <v>163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171</v>
      </c>
      <c r="BM249" s="237" t="s">
        <v>639</v>
      </c>
    </row>
    <row r="250" s="13" customFormat="1">
      <c r="A250" s="13"/>
      <c r="B250" s="239"/>
      <c r="C250" s="240"/>
      <c r="D250" s="241" t="s">
        <v>173</v>
      </c>
      <c r="E250" s="242" t="s">
        <v>1</v>
      </c>
      <c r="F250" s="243" t="s">
        <v>636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173</v>
      </c>
      <c r="AU250" s="249" t="s">
        <v>83</v>
      </c>
      <c r="AV250" s="13" t="s">
        <v>83</v>
      </c>
      <c r="AW250" s="13" t="s">
        <v>32</v>
      </c>
      <c r="AX250" s="13" t="s">
        <v>76</v>
      </c>
      <c r="AY250" s="249" t="s">
        <v>163</v>
      </c>
    </row>
    <row r="251" s="14" customFormat="1">
      <c r="A251" s="14"/>
      <c r="B251" s="250"/>
      <c r="C251" s="251"/>
      <c r="D251" s="241" t="s">
        <v>173</v>
      </c>
      <c r="E251" s="252" t="s">
        <v>1</v>
      </c>
      <c r="F251" s="253" t="s">
        <v>85</v>
      </c>
      <c r="G251" s="251"/>
      <c r="H251" s="254">
        <v>2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173</v>
      </c>
      <c r="AU251" s="260" t="s">
        <v>83</v>
      </c>
      <c r="AV251" s="14" t="s">
        <v>85</v>
      </c>
      <c r="AW251" s="14" t="s">
        <v>32</v>
      </c>
      <c r="AX251" s="14" t="s">
        <v>76</v>
      </c>
      <c r="AY251" s="260" t="s">
        <v>163</v>
      </c>
    </row>
    <row r="252" s="15" customFormat="1">
      <c r="A252" s="15"/>
      <c r="B252" s="277"/>
      <c r="C252" s="278"/>
      <c r="D252" s="241" t="s">
        <v>173</v>
      </c>
      <c r="E252" s="279" t="s">
        <v>1</v>
      </c>
      <c r="F252" s="280" t="s">
        <v>524</v>
      </c>
      <c r="G252" s="278"/>
      <c r="H252" s="281">
        <v>2</v>
      </c>
      <c r="I252" s="282"/>
      <c r="J252" s="278"/>
      <c r="K252" s="278"/>
      <c r="L252" s="283"/>
      <c r="M252" s="284"/>
      <c r="N252" s="285"/>
      <c r="O252" s="285"/>
      <c r="P252" s="285"/>
      <c r="Q252" s="285"/>
      <c r="R252" s="285"/>
      <c r="S252" s="285"/>
      <c r="T252" s="28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7" t="s">
        <v>173</v>
      </c>
      <c r="AU252" s="287" t="s">
        <v>83</v>
      </c>
      <c r="AV252" s="15" t="s">
        <v>171</v>
      </c>
      <c r="AW252" s="15" t="s">
        <v>32</v>
      </c>
      <c r="AX252" s="15" t="s">
        <v>83</v>
      </c>
      <c r="AY252" s="287" t="s">
        <v>163</v>
      </c>
    </row>
    <row r="253" s="2" customFormat="1">
      <c r="A253" s="38"/>
      <c r="B253" s="39"/>
      <c r="C253" s="226" t="s">
        <v>351</v>
      </c>
      <c r="D253" s="226" t="s">
        <v>166</v>
      </c>
      <c r="E253" s="227" t="s">
        <v>640</v>
      </c>
      <c r="F253" s="228" t="s">
        <v>641</v>
      </c>
      <c r="G253" s="229" t="s">
        <v>595</v>
      </c>
      <c r="H253" s="230">
        <v>8</v>
      </c>
      <c r="I253" s="231"/>
      <c r="J253" s="232">
        <f>ROUND(I253*H253,2)</f>
        <v>0</v>
      </c>
      <c r="K253" s="228" t="s">
        <v>1</v>
      </c>
      <c r="L253" s="44"/>
      <c r="M253" s="233" t="s">
        <v>1</v>
      </c>
      <c r="N253" s="234" t="s">
        <v>41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171</v>
      </c>
      <c r="AT253" s="237" t="s">
        <v>166</v>
      </c>
      <c r="AU253" s="237" t="s">
        <v>83</v>
      </c>
      <c r="AY253" s="17" t="s">
        <v>163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171</v>
      </c>
      <c r="BM253" s="237" t="s">
        <v>642</v>
      </c>
    </row>
    <row r="254" s="13" customFormat="1">
      <c r="A254" s="13"/>
      <c r="B254" s="239"/>
      <c r="C254" s="240"/>
      <c r="D254" s="241" t="s">
        <v>173</v>
      </c>
      <c r="E254" s="242" t="s">
        <v>1</v>
      </c>
      <c r="F254" s="243" t="s">
        <v>633</v>
      </c>
      <c r="G254" s="240"/>
      <c r="H254" s="242" t="s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173</v>
      </c>
      <c r="AU254" s="249" t="s">
        <v>83</v>
      </c>
      <c r="AV254" s="13" t="s">
        <v>83</v>
      </c>
      <c r="AW254" s="13" t="s">
        <v>32</v>
      </c>
      <c r="AX254" s="13" t="s">
        <v>76</v>
      </c>
      <c r="AY254" s="249" t="s">
        <v>163</v>
      </c>
    </row>
    <row r="255" s="14" customFormat="1">
      <c r="A255" s="14"/>
      <c r="B255" s="250"/>
      <c r="C255" s="251"/>
      <c r="D255" s="241" t="s">
        <v>173</v>
      </c>
      <c r="E255" s="252" t="s">
        <v>1</v>
      </c>
      <c r="F255" s="253" t="s">
        <v>217</v>
      </c>
      <c r="G255" s="251"/>
      <c r="H255" s="254">
        <v>8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173</v>
      </c>
      <c r="AU255" s="260" t="s">
        <v>83</v>
      </c>
      <c r="AV255" s="14" t="s">
        <v>85</v>
      </c>
      <c r="AW255" s="14" t="s">
        <v>32</v>
      </c>
      <c r="AX255" s="14" t="s">
        <v>76</v>
      </c>
      <c r="AY255" s="260" t="s">
        <v>163</v>
      </c>
    </row>
    <row r="256" s="15" customFormat="1">
      <c r="A256" s="15"/>
      <c r="B256" s="277"/>
      <c r="C256" s="278"/>
      <c r="D256" s="241" t="s">
        <v>173</v>
      </c>
      <c r="E256" s="279" t="s">
        <v>1</v>
      </c>
      <c r="F256" s="280" t="s">
        <v>524</v>
      </c>
      <c r="G256" s="278"/>
      <c r="H256" s="281">
        <v>8</v>
      </c>
      <c r="I256" s="282"/>
      <c r="J256" s="278"/>
      <c r="K256" s="278"/>
      <c r="L256" s="283"/>
      <c r="M256" s="284"/>
      <c r="N256" s="285"/>
      <c r="O256" s="285"/>
      <c r="P256" s="285"/>
      <c r="Q256" s="285"/>
      <c r="R256" s="285"/>
      <c r="S256" s="285"/>
      <c r="T256" s="28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7" t="s">
        <v>173</v>
      </c>
      <c r="AU256" s="287" t="s">
        <v>83</v>
      </c>
      <c r="AV256" s="15" t="s">
        <v>171</v>
      </c>
      <c r="AW256" s="15" t="s">
        <v>32</v>
      </c>
      <c r="AX256" s="15" t="s">
        <v>83</v>
      </c>
      <c r="AY256" s="287" t="s">
        <v>163</v>
      </c>
    </row>
    <row r="257" s="12" customFormat="1" ht="25.92" customHeight="1">
      <c r="A257" s="12"/>
      <c r="B257" s="210"/>
      <c r="C257" s="211"/>
      <c r="D257" s="212" t="s">
        <v>75</v>
      </c>
      <c r="E257" s="213" t="s">
        <v>643</v>
      </c>
      <c r="F257" s="213" t="s">
        <v>644</v>
      </c>
      <c r="G257" s="211"/>
      <c r="H257" s="211"/>
      <c r="I257" s="214"/>
      <c r="J257" s="215">
        <f>BK257</f>
        <v>0</v>
      </c>
      <c r="K257" s="211"/>
      <c r="L257" s="216"/>
      <c r="M257" s="217"/>
      <c r="N257" s="218"/>
      <c r="O257" s="218"/>
      <c r="P257" s="219">
        <f>SUM(P258:P266)</f>
        <v>0</v>
      </c>
      <c r="Q257" s="218"/>
      <c r="R257" s="219">
        <f>SUM(R258:R266)</f>
        <v>0</v>
      </c>
      <c r="S257" s="218"/>
      <c r="T257" s="220">
        <f>SUM(T258:T266)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83</v>
      </c>
      <c r="AT257" s="222" t="s">
        <v>75</v>
      </c>
      <c r="AU257" s="222" t="s">
        <v>76</v>
      </c>
      <c r="AY257" s="221" t="s">
        <v>163</v>
      </c>
      <c r="BK257" s="223">
        <f>SUM(BK258:BK266)</f>
        <v>0</v>
      </c>
    </row>
    <row r="258" s="2" customFormat="1" ht="16.5" customHeight="1">
      <c r="A258" s="38"/>
      <c r="B258" s="39"/>
      <c r="C258" s="226" t="s">
        <v>355</v>
      </c>
      <c r="D258" s="226" t="s">
        <v>166</v>
      </c>
      <c r="E258" s="227" t="s">
        <v>645</v>
      </c>
      <c r="F258" s="228" t="s">
        <v>646</v>
      </c>
      <c r="G258" s="229" t="s">
        <v>647</v>
      </c>
      <c r="H258" s="230">
        <v>160</v>
      </c>
      <c r="I258" s="231"/>
      <c r="J258" s="232">
        <f>ROUND(I258*H258,2)</f>
        <v>0</v>
      </c>
      <c r="K258" s="228" t="s">
        <v>1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171</v>
      </c>
      <c r="AT258" s="237" t="s">
        <v>166</v>
      </c>
      <c r="AU258" s="237" t="s">
        <v>83</v>
      </c>
      <c r="AY258" s="17" t="s">
        <v>163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171</v>
      </c>
      <c r="BM258" s="237" t="s">
        <v>648</v>
      </c>
    </row>
    <row r="259" s="2" customFormat="1" ht="16.5" customHeight="1">
      <c r="A259" s="38"/>
      <c r="B259" s="39"/>
      <c r="C259" s="226" t="s">
        <v>361</v>
      </c>
      <c r="D259" s="226" t="s">
        <v>166</v>
      </c>
      <c r="E259" s="227" t="s">
        <v>649</v>
      </c>
      <c r="F259" s="228" t="s">
        <v>650</v>
      </c>
      <c r="G259" s="229" t="s">
        <v>595</v>
      </c>
      <c r="H259" s="230">
        <v>24</v>
      </c>
      <c r="I259" s="231"/>
      <c r="J259" s="232">
        <f>ROUND(I259*H259,2)</f>
        <v>0</v>
      </c>
      <c r="K259" s="228" t="s">
        <v>1</v>
      </c>
      <c r="L259" s="44"/>
      <c r="M259" s="233" t="s">
        <v>1</v>
      </c>
      <c r="N259" s="234" t="s">
        <v>41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171</v>
      </c>
      <c r="AT259" s="237" t="s">
        <v>166</v>
      </c>
      <c r="AU259" s="237" t="s">
        <v>83</v>
      </c>
      <c r="AY259" s="17" t="s">
        <v>163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171</v>
      </c>
      <c r="BM259" s="237" t="s">
        <v>651</v>
      </c>
    </row>
    <row r="260" s="2" customFormat="1">
      <c r="A260" s="38"/>
      <c r="B260" s="39"/>
      <c r="C260" s="226" t="s">
        <v>366</v>
      </c>
      <c r="D260" s="226" t="s">
        <v>166</v>
      </c>
      <c r="E260" s="227" t="s">
        <v>652</v>
      </c>
      <c r="F260" s="228" t="s">
        <v>653</v>
      </c>
      <c r="G260" s="229" t="s">
        <v>595</v>
      </c>
      <c r="H260" s="230">
        <v>40</v>
      </c>
      <c r="I260" s="231"/>
      <c r="J260" s="232">
        <f>ROUND(I260*H260,2)</f>
        <v>0</v>
      </c>
      <c r="K260" s="228" t="s">
        <v>1</v>
      </c>
      <c r="L260" s="44"/>
      <c r="M260" s="233" t="s">
        <v>1</v>
      </c>
      <c r="N260" s="234" t="s">
        <v>41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171</v>
      </c>
      <c r="AT260" s="237" t="s">
        <v>166</v>
      </c>
      <c r="AU260" s="237" t="s">
        <v>83</v>
      </c>
      <c r="AY260" s="17" t="s">
        <v>163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171</v>
      </c>
      <c r="BM260" s="237" t="s">
        <v>654</v>
      </c>
    </row>
    <row r="261" s="2" customFormat="1">
      <c r="A261" s="38"/>
      <c r="B261" s="39"/>
      <c r="C261" s="226" t="s">
        <v>370</v>
      </c>
      <c r="D261" s="226" t="s">
        <v>166</v>
      </c>
      <c r="E261" s="227" t="s">
        <v>655</v>
      </c>
      <c r="F261" s="228" t="s">
        <v>656</v>
      </c>
      <c r="G261" s="229" t="s">
        <v>180</v>
      </c>
      <c r="H261" s="230">
        <v>2</v>
      </c>
      <c r="I261" s="231"/>
      <c r="J261" s="232">
        <f>ROUND(I261*H261,2)</f>
        <v>0</v>
      </c>
      <c r="K261" s="228" t="s">
        <v>1</v>
      </c>
      <c r="L261" s="44"/>
      <c r="M261" s="233" t="s">
        <v>1</v>
      </c>
      <c r="N261" s="234" t="s">
        <v>41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171</v>
      </c>
      <c r="AT261" s="237" t="s">
        <v>166</v>
      </c>
      <c r="AU261" s="237" t="s">
        <v>83</v>
      </c>
      <c r="AY261" s="17" t="s">
        <v>163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171</v>
      </c>
      <c r="BM261" s="237" t="s">
        <v>657</v>
      </c>
    </row>
    <row r="262" s="2" customFormat="1" ht="21.75" customHeight="1">
      <c r="A262" s="38"/>
      <c r="B262" s="39"/>
      <c r="C262" s="226" t="s">
        <v>376</v>
      </c>
      <c r="D262" s="226" t="s">
        <v>166</v>
      </c>
      <c r="E262" s="227" t="s">
        <v>658</v>
      </c>
      <c r="F262" s="228" t="s">
        <v>659</v>
      </c>
      <c r="G262" s="229" t="s">
        <v>180</v>
      </c>
      <c r="H262" s="230">
        <v>1</v>
      </c>
      <c r="I262" s="231"/>
      <c r="J262" s="232">
        <f>ROUND(I262*H262,2)</f>
        <v>0</v>
      </c>
      <c r="K262" s="228" t="s">
        <v>1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171</v>
      </c>
      <c r="AT262" s="237" t="s">
        <v>166</v>
      </c>
      <c r="AU262" s="237" t="s">
        <v>83</v>
      </c>
      <c r="AY262" s="17" t="s">
        <v>163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171</v>
      </c>
      <c r="BM262" s="237" t="s">
        <v>660</v>
      </c>
    </row>
    <row r="263" s="2" customFormat="1" ht="16.5" customHeight="1">
      <c r="A263" s="38"/>
      <c r="B263" s="39"/>
      <c r="C263" s="226" t="s">
        <v>382</v>
      </c>
      <c r="D263" s="226" t="s">
        <v>166</v>
      </c>
      <c r="E263" s="227" t="s">
        <v>661</v>
      </c>
      <c r="F263" s="228" t="s">
        <v>662</v>
      </c>
      <c r="G263" s="229" t="s">
        <v>180</v>
      </c>
      <c r="H263" s="230">
        <v>1</v>
      </c>
      <c r="I263" s="231"/>
      <c r="J263" s="232">
        <f>ROUND(I263*H263,2)</f>
        <v>0</v>
      </c>
      <c r="K263" s="228" t="s">
        <v>1</v>
      </c>
      <c r="L263" s="44"/>
      <c r="M263" s="233" t="s">
        <v>1</v>
      </c>
      <c r="N263" s="234" t="s">
        <v>41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171</v>
      </c>
      <c r="AT263" s="237" t="s">
        <v>166</v>
      </c>
      <c r="AU263" s="237" t="s">
        <v>83</v>
      </c>
      <c r="AY263" s="17" t="s">
        <v>163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83</v>
      </c>
      <c r="BK263" s="238">
        <f>ROUND(I263*H263,2)</f>
        <v>0</v>
      </c>
      <c r="BL263" s="17" t="s">
        <v>171</v>
      </c>
      <c r="BM263" s="237" t="s">
        <v>663</v>
      </c>
    </row>
    <row r="264" s="2" customFormat="1" ht="16.5" customHeight="1">
      <c r="A264" s="38"/>
      <c r="B264" s="39"/>
      <c r="C264" s="226" t="s">
        <v>387</v>
      </c>
      <c r="D264" s="226" t="s">
        <v>166</v>
      </c>
      <c r="E264" s="227" t="s">
        <v>664</v>
      </c>
      <c r="F264" s="228" t="s">
        <v>665</v>
      </c>
      <c r="G264" s="229" t="s">
        <v>180</v>
      </c>
      <c r="H264" s="230">
        <v>1</v>
      </c>
      <c r="I264" s="231"/>
      <c r="J264" s="232">
        <f>ROUND(I264*H264,2)</f>
        <v>0</v>
      </c>
      <c r="K264" s="228" t="s">
        <v>1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171</v>
      </c>
      <c r="AT264" s="237" t="s">
        <v>166</v>
      </c>
      <c r="AU264" s="237" t="s">
        <v>83</v>
      </c>
      <c r="AY264" s="17" t="s">
        <v>163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171</v>
      </c>
      <c r="BM264" s="237" t="s">
        <v>666</v>
      </c>
    </row>
    <row r="265" s="2" customFormat="1" ht="16.5" customHeight="1">
      <c r="A265" s="38"/>
      <c r="B265" s="39"/>
      <c r="C265" s="226" t="s">
        <v>393</v>
      </c>
      <c r="D265" s="226" t="s">
        <v>166</v>
      </c>
      <c r="E265" s="227" t="s">
        <v>667</v>
      </c>
      <c r="F265" s="228" t="s">
        <v>668</v>
      </c>
      <c r="G265" s="229" t="s">
        <v>595</v>
      </c>
      <c r="H265" s="230">
        <v>12</v>
      </c>
      <c r="I265" s="231"/>
      <c r="J265" s="232">
        <f>ROUND(I265*H265,2)</f>
        <v>0</v>
      </c>
      <c r="K265" s="228" t="s">
        <v>1</v>
      </c>
      <c r="L265" s="44"/>
      <c r="M265" s="233" t="s">
        <v>1</v>
      </c>
      <c r="N265" s="234" t="s">
        <v>41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171</v>
      </c>
      <c r="AT265" s="237" t="s">
        <v>166</v>
      </c>
      <c r="AU265" s="237" t="s">
        <v>83</v>
      </c>
      <c r="AY265" s="17" t="s">
        <v>163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83</v>
      </c>
      <c r="BK265" s="238">
        <f>ROUND(I265*H265,2)</f>
        <v>0</v>
      </c>
      <c r="BL265" s="17" t="s">
        <v>171</v>
      </c>
      <c r="BM265" s="237" t="s">
        <v>669</v>
      </c>
    </row>
    <row r="266" s="2" customFormat="1" ht="16.5" customHeight="1">
      <c r="A266" s="38"/>
      <c r="B266" s="39"/>
      <c r="C266" s="226" t="s">
        <v>399</v>
      </c>
      <c r="D266" s="226" t="s">
        <v>166</v>
      </c>
      <c r="E266" s="227" t="s">
        <v>670</v>
      </c>
      <c r="F266" s="228" t="s">
        <v>671</v>
      </c>
      <c r="G266" s="229" t="s">
        <v>402</v>
      </c>
      <c r="H266" s="271"/>
      <c r="I266" s="231"/>
      <c r="J266" s="232">
        <f>ROUND(I266*H266,2)</f>
        <v>0</v>
      </c>
      <c r="K266" s="228" t="s">
        <v>1</v>
      </c>
      <c r="L266" s="44"/>
      <c r="M266" s="272" t="s">
        <v>1</v>
      </c>
      <c r="N266" s="273" t="s">
        <v>41</v>
      </c>
      <c r="O266" s="274"/>
      <c r="P266" s="275">
        <f>O266*H266</f>
        <v>0</v>
      </c>
      <c r="Q266" s="275">
        <v>0</v>
      </c>
      <c r="R266" s="275">
        <f>Q266*H266</f>
        <v>0</v>
      </c>
      <c r="S266" s="275">
        <v>0</v>
      </c>
      <c r="T266" s="27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171</v>
      </c>
      <c r="AT266" s="237" t="s">
        <v>166</v>
      </c>
      <c r="AU266" s="237" t="s">
        <v>83</v>
      </c>
      <c r="AY266" s="17" t="s">
        <v>163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171</v>
      </c>
      <c r="BM266" s="237" t="s">
        <v>672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89AjWgqyWB1/pqA9hXjr5p1/4QMo8r0qQjkxfLTev3cvP6nNvladLehsvOKWMvfQ0rtnmnDIGeLVmXvPfzXFLA==" hashValue="i+JLeIX4ckJdufra3QIGv2HBwXw6PJ3KdpWr5+m1lNMIkSLKtq2o1acjX7Z1doz4UePTqW76Ftrfu5BjMUxSww==" algorithmName="SHA-512" password="CC35"/>
  <autoFilter ref="C123:K2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673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674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ROUND((SUM(BE125:BE196)),  2)</f>
        <v>0</v>
      </c>
      <c r="G35" s="38"/>
      <c r="H35" s="38"/>
      <c r="I35" s="164">
        <v>0.20999999999999999</v>
      </c>
      <c r="J35" s="163">
        <f>ROUND(((SUM(BE125:BE196))*I35),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ROUND((SUM(BF125:BF196)),  2)</f>
        <v>0</v>
      </c>
      <c r="G36" s="38"/>
      <c r="H36" s="38"/>
      <c r="I36" s="164">
        <v>0.14999999999999999</v>
      </c>
      <c r="J36" s="163">
        <f>ROUND(((SUM(BF125:BF196))*I36),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ROUND((SUM(BG125:BG196)),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ROUND((SUM(BH125:BH196)),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ROUND((SUM(BI125:BI196)),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D1_01_4d - Měření a regulace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Luděk Berger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675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676</v>
      </c>
      <c r="E100" s="191"/>
      <c r="F100" s="191"/>
      <c r="G100" s="191"/>
      <c r="H100" s="191"/>
      <c r="I100" s="191"/>
      <c r="J100" s="192">
        <f>J132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677</v>
      </c>
      <c r="E101" s="191"/>
      <c r="F101" s="191"/>
      <c r="G101" s="191"/>
      <c r="H101" s="191"/>
      <c r="I101" s="191"/>
      <c r="J101" s="192">
        <f>J149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678</v>
      </c>
      <c r="E102" s="191"/>
      <c r="F102" s="191"/>
      <c r="G102" s="191"/>
      <c r="H102" s="191"/>
      <c r="I102" s="191"/>
      <c r="J102" s="192">
        <f>J151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679</v>
      </c>
      <c r="E103" s="191"/>
      <c r="F103" s="191"/>
      <c r="G103" s="191"/>
      <c r="H103" s="191"/>
      <c r="I103" s="191"/>
      <c r="J103" s="192">
        <f>J175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Nemocnice Cheb, 2 izolační boxy v oddělení JIP Interna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120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121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122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D1_01_4d - Měření a regulace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Cheb</v>
      </c>
      <c r="G119" s="40"/>
      <c r="H119" s="40"/>
      <c r="I119" s="32" t="s">
        <v>22</v>
      </c>
      <c r="J119" s="79" t="str">
        <f>IF(J14="","",J14)</f>
        <v>16. 2. 2021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Karlovarská krajská nemocnice a.s.</v>
      </c>
      <c r="G121" s="40"/>
      <c r="H121" s="40"/>
      <c r="I121" s="32" t="s">
        <v>30</v>
      </c>
      <c r="J121" s="36" t="str">
        <f>E23</f>
        <v>Penta Projekt s.r.o., Mrštíkova 12, Jihlava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33</v>
      </c>
      <c r="J122" s="36" t="str">
        <f>E26</f>
        <v>Luděk Berger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149</v>
      </c>
      <c r="D124" s="202" t="s">
        <v>61</v>
      </c>
      <c r="E124" s="202" t="s">
        <v>57</v>
      </c>
      <c r="F124" s="202" t="s">
        <v>58</v>
      </c>
      <c r="G124" s="202" t="s">
        <v>150</v>
      </c>
      <c r="H124" s="202" t="s">
        <v>151</v>
      </c>
      <c r="I124" s="202" t="s">
        <v>152</v>
      </c>
      <c r="J124" s="202" t="s">
        <v>126</v>
      </c>
      <c r="K124" s="203" t="s">
        <v>153</v>
      </c>
      <c r="L124" s="204"/>
      <c r="M124" s="100" t="s">
        <v>1</v>
      </c>
      <c r="N124" s="101" t="s">
        <v>40</v>
      </c>
      <c r="O124" s="101" t="s">
        <v>154</v>
      </c>
      <c r="P124" s="101" t="s">
        <v>155</v>
      </c>
      <c r="Q124" s="101" t="s">
        <v>156</v>
      </c>
      <c r="R124" s="101" t="s">
        <v>157</v>
      </c>
      <c r="S124" s="101" t="s">
        <v>158</v>
      </c>
      <c r="T124" s="102" t="s">
        <v>159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160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P126+P132+P149+P151+P175</f>
        <v>0</v>
      </c>
      <c r="Q125" s="104"/>
      <c r="R125" s="207">
        <f>R126+R132+R149+R151+R175</f>
        <v>0</v>
      </c>
      <c r="S125" s="104"/>
      <c r="T125" s="208">
        <f>T126+T132+T149+T151+T175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128</v>
      </c>
      <c r="BK125" s="209">
        <f>BK126+BK132+BK149+BK151+BK175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680</v>
      </c>
      <c r="F126" s="213" t="s">
        <v>681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SUM(P127:P131)</f>
        <v>0</v>
      </c>
      <c r="Q126" s="218"/>
      <c r="R126" s="219">
        <f>SUM(R127:R131)</f>
        <v>0</v>
      </c>
      <c r="S126" s="218"/>
      <c r="T126" s="220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163</v>
      </c>
      <c r="BK126" s="223">
        <f>SUM(BK127:BK131)</f>
        <v>0</v>
      </c>
    </row>
    <row r="127" s="2" customFormat="1" ht="16.5" customHeight="1">
      <c r="A127" s="38"/>
      <c r="B127" s="39"/>
      <c r="C127" s="226" t="s">
        <v>83</v>
      </c>
      <c r="D127" s="226" t="s">
        <v>166</v>
      </c>
      <c r="E127" s="227" t="s">
        <v>682</v>
      </c>
      <c r="F127" s="228" t="s">
        <v>683</v>
      </c>
      <c r="G127" s="229" t="s">
        <v>684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171</v>
      </c>
      <c r="AT127" s="237" t="s">
        <v>166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171</v>
      </c>
      <c r="BM127" s="237" t="s">
        <v>85</v>
      </c>
    </row>
    <row r="128" s="2" customFormat="1" ht="16.5" customHeight="1">
      <c r="A128" s="38"/>
      <c r="B128" s="39"/>
      <c r="C128" s="226" t="s">
        <v>85</v>
      </c>
      <c r="D128" s="226" t="s">
        <v>166</v>
      </c>
      <c r="E128" s="227" t="s">
        <v>685</v>
      </c>
      <c r="F128" s="228" t="s">
        <v>686</v>
      </c>
      <c r="G128" s="229" t="s">
        <v>684</v>
      </c>
      <c r="H128" s="230">
        <v>2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171</v>
      </c>
      <c r="AT128" s="237" t="s">
        <v>166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171</v>
      </c>
      <c r="BM128" s="237" t="s">
        <v>171</v>
      </c>
    </row>
    <row r="129" s="2" customFormat="1">
      <c r="A129" s="38"/>
      <c r="B129" s="39"/>
      <c r="C129" s="226" t="s">
        <v>164</v>
      </c>
      <c r="D129" s="226" t="s">
        <v>166</v>
      </c>
      <c r="E129" s="227" t="s">
        <v>687</v>
      </c>
      <c r="F129" s="228" t="s">
        <v>688</v>
      </c>
      <c r="G129" s="229" t="s">
        <v>684</v>
      </c>
      <c r="H129" s="230">
        <v>7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171</v>
      </c>
      <c r="AT129" s="237" t="s">
        <v>166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171</v>
      </c>
      <c r="BM129" s="237" t="s">
        <v>176</v>
      </c>
    </row>
    <row r="130" s="2" customFormat="1" ht="21.75" customHeight="1">
      <c r="A130" s="38"/>
      <c r="B130" s="39"/>
      <c r="C130" s="226" t="s">
        <v>171</v>
      </c>
      <c r="D130" s="226" t="s">
        <v>166</v>
      </c>
      <c r="E130" s="227" t="s">
        <v>689</v>
      </c>
      <c r="F130" s="228" t="s">
        <v>690</v>
      </c>
      <c r="G130" s="229" t="s">
        <v>684</v>
      </c>
      <c r="H130" s="230">
        <v>7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171</v>
      </c>
      <c r="AT130" s="237" t="s">
        <v>166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171</v>
      </c>
      <c r="BM130" s="237" t="s">
        <v>217</v>
      </c>
    </row>
    <row r="131" s="2" customFormat="1">
      <c r="A131" s="38"/>
      <c r="B131" s="39"/>
      <c r="C131" s="226" t="s">
        <v>199</v>
      </c>
      <c r="D131" s="226" t="s">
        <v>166</v>
      </c>
      <c r="E131" s="227" t="s">
        <v>691</v>
      </c>
      <c r="F131" s="228" t="s">
        <v>692</v>
      </c>
      <c r="G131" s="229" t="s">
        <v>684</v>
      </c>
      <c r="H131" s="230">
        <v>4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171</v>
      </c>
      <c r="AT131" s="237" t="s">
        <v>166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171</v>
      </c>
      <c r="BM131" s="237" t="s">
        <v>231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693</v>
      </c>
      <c r="F132" s="213" t="s">
        <v>694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SUM(P133:P148)</f>
        <v>0</v>
      </c>
      <c r="Q132" s="218"/>
      <c r="R132" s="219">
        <f>SUM(R133:R148)</f>
        <v>0</v>
      </c>
      <c r="S132" s="218"/>
      <c r="T132" s="220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76</v>
      </c>
      <c r="AY132" s="221" t="s">
        <v>163</v>
      </c>
      <c r="BK132" s="223">
        <f>SUM(BK133:BK148)</f>
        <v>0</v>
      </c>
    </row>
    <row r="133" s="2" customFormat="1" ht="66.75" customHeight="1">
      <c r="A133" s="38"/>
      <c r="B133" s="39"/>
      <c r="C133" s="226" t="s">
        <v>176</v>
      </c>
      <c r="D133" s="226" t="s">
        <v>166</v>
      </c>
      <c r="E133" s="227" t="s">
        <v>695</v>
      </c>
      <c r="F133" s="228" t="s">
        <v>696</v>
      </c>
      <c r="G133" s="229" t="s">
        <v>684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171</v>
      </c>
      <c r="AT133" s="237" t="s">
        <v>166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171</v>
      </c>
      <c r="BM133" s="237" t="s">
        <v>239</v>
      </c>
    </row>
    <row r="134" s="2" customFormat="1" ht="16.5" customHeight="1">
      <c r="A134" s="38"/>
      <c r="B134" s="39"/>
      <c r="C134" s="226" t="s">
        <v>212</v>
      </c>
      <c r="D134" s="226" t="s">
        <v>166</v>
      </c>
      <c r="E134" s="227" t="s">
        <v>697</v>
      </c>
      <c r="F134" s="228" t="s">
        <v>698</v>
      </c>
      <c r="G134" s="229" t="s">
        <v>684</v>
      </c>
      <c r="H134" s="230">
        <v>1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171</v>
      </c>
      <c r="AT134" s="237" t="s">
        <v>166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171</v>
      </c>
      <c r="BM134" s="237" t="s">
        <v>249</v>
      </c>
    </row>
    <row r="135" s="2" customFormat="1" ht="16.5" customHeight="1">
      <c r="A135" s="38"/>
      <c r="B135" s="39"/>
      <c r="C135" s="226" t="s">
        <v>217</v>
      </c>
      <c r="D135" s="226" t="s">
        <v>166</v>
      </c>
      <c r="E135" s="227" t="s">
        <v>699</v>
      </c>
      <c r="F135" s="228" t="s">
        <v>700</v>
      </c>
      <c r="G135" s="229" t="s">
        <v>684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171</v>
      </c>
      <c r="AT135" s="237" t="s">
        <v>166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171</v>
      </c>
      <c r="BM135" s="237" t="s">
        <v>208</v>
      </c>
    </row>
    <row r="136" s="2" customFormat="1" ht="16.5" customHeight="1">
      <c r="A136" s="38"/>
      <c r="B136" s="39"/>
      <c r="C136" s="226" t="s">
        <v>189</v>
      </c>
      <c r="D136" s="226" t="s">
        <v>166</v>
      </c>
      <c r="E136" s="227" t="s">
        <v>701</v>
      </c>
      <c r="F136" s="228" t="s">
        <v>702</v>
      </c>
      <c r="G136" s="229" t="s">
        <v>684</v>
      </c>
      <c r="H136" s="230">
        <v>1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171</v>
      </c>
      <c r="AT136" s="237" t="s">
        <v>166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171</v>
      </c>
      <c r="BM136" s="237" t="s">
        <v>268</v>
      </c>
    </row>
    <row r="137" s="2" customFormat="1" ht="16.5" customHeight="1">
      <c r="A137" s="38"/>
      <c r="B137" s="39"/>
      <c r="C137" s="226" t="s">
        <v>231</v>
      </c>
      <c r="D137" s="226" t="s">
        <v>166</v>
      </c>
      <c r="E137" s="227" t="s">
        <v>703</v>
      </c>
      <c r="F137" s="228" t="s">
        <v>704</v>
      </c>
      <c r="G137" s="229" t="s">
        <v>684</v>
      </c>
      <c r="H137" s="230">
        <v>2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171</v>
      </c>
      <c r="AT137" s="237" t="s">
        <v>166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171</v>
      </c>
      <c r="BM137" s="237" t="s">
        <v>278</v>
      </c>
    </row>
    <row r="138" s="2" customFormat="1" ht="16.5" customHeight="1">
      <c r="A138" s="38"/>
      <c r="B138" s="39"/>
      <c r="C138" s="226" t="s">
        <v>235</v>
      </c>
      <c r="D138" s="226" t="s">
        <v>166</v>
      </c>
      <c r="E138" s="227" t="s">
        <v>705</v>
      </c>
      <c r="F138" s="228" t="s">
        <v>706</v>
      </c>
      <c r="G138" s="229" t="s">
        <v>684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171</v>
      </c>
      <c r="AT138" s="237" t="s">
        <v>166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171</v>
      </c>
      <c r="BM138" s="237" t="s">
        <v>296</v>
      </c>
    </row>
    <row r="139" s="2" customFormat="1" ht="16.5" customHeight="1">
      <c r="A139" s="38"/>
      <c r="B139" s="39"/>
      <c r="C139" s="226" t="s">
        <v>239</v>
      </c>
      <c r="D139" s="226" t="s">
        <v>166</v>
      </c>
      <c r="E139" s="227" t="s">
        <v>707</v>
      </c>
      <c r="F139" s="228" t="s">
        <v>708</v>
      </c>
      <c r="G139" s="229" t="s">
        <v>684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171</v>
      </c>
      <c r="AT139" s="237" t="s">
        <v>166</v>
      </c>
      <c r="AU139" s="237" t="s">
        <v>83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171</v>
      </c>
      <c r="BM139" s="237" t="s">
        <v>309</v>
      </c>
    </row>
    <row r="140" s="2" customFormat="1" ht="16.5" customHeight="1">
      <c r="A140" s="38"/>
      <c r="B140" s="39"/>
      <c r="C140" s="226" t="s">
        <v>243</v>
      </c>
      <c r="D140" s="226" t="s">
        <v>166</v>
      </c>
      <c r="E140" s="227" t="s">
        <v>709</v>
      </c>
      <c r="F140" s="228" t="s">
        <v>710</v>
      </c>
      <c r="G140" s="229" t="s">
        <v>684</v>
      </c>
      <c r="H140" s="230">
        <v>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171</v>
      </c>
      <c r="AT140" s="237" t="s">
        <v>166</v>
      </c>
      <c r="AU140" s="237" t="s">
        <v>83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171</v>
      </c>
      <c r="BM140" s="237" t="s">
        <v>318</v>
      </c>
    </row>
    <row r="141" s="2" customFormat="1" ht="21.75" customHeight="1">
      <c r="A141" s="38"/>
      <c r="B141" s="39"/>
      <c r="C141" s="226" t="s">
        <v>249</v>
      </c>
      <c r="D141" s="226" t="s">
        <v>166</v>
      </c>
      <c r="E141" s="227" t="s">
        <v>711</v>
      </c>
      <c r="F141" s="228" t="s">
        <v>712</v>
      </c>
      <c r="G141" s="229" t="s">
        <v>684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171</v>
      </c>
      <c r="AT141" s="237" t="s">
        <v>166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171</v>
      </c>
      <c r="BM141" s="237" t="s">
        <v>330</v>
      </c>
    </row>
    <row r="142" s="2" customFormat="1">
      <c r="A142" s="38"/>
      <c r="B142" s="39"/>
      <c r="C142" s="226" t="s">
        <v>8</v>
      </c>
      <c r="D142" s="226" t="s">
        <v>166</v>
      </c>
      <c r="E142" s="227" t="s">
        <v>713</v>
      </c>
      <c r="F142" s="228" t="s">
        <v>714</v>
      </c>
      <c r="G142" s="229" t="s">
        <v>684</v>
      </c>
      <c r="H142" s="230">
        <v>3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83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343</v>
      </c>
    </row>
    <row r="143" s="2" customFormat="1" ht="16.5" customHeight="1">
      <c r="A143" s="38"/>
      <c r="B143" s="39"/>
      <c r="C143" s="226" t="s">
        <v>208</v>
      </c>
      <c r="D143" s="226" t="s">
        <v>166</v>
      </c>
      <c r="E143" s="227" t="s">
        <v>715</v>
      </c>
      <c r="F143" s="228" t="s">
        <v>716</v>
      </c>
      <c r="G143" s="229" t="s">
        <v>684</v>
      </c>
      <c r="H143" s="230">
        <v>5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171</v>
      </c>
      <c r="AT143" s="237" t="s">
        <v>166</v>
      </c>
      <c r="AU143" s="237" t="s">
        <v>83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171</v>
      </c>
      <c r="BM143" s="237" t="s">
        <v>351</v>
      </c>
    </row>
    <row r="144" s="2" customFormat="1" ht="21.75" customHeight="1">
      <c r="A144" s="38"/>
      <c r="B144" s="39"/>
      <c r="C144" s="226" t="s">
        <v>263</v>
      </c>
      <c r="D144" s="226" t="s">
        <v>166</v>
      </c>
      <c r="E144" s="227" t="s">
        <v>717</v>
      </c>
      <c r="F144" s="228" t="s">
        <v>718</v>
      </c>
      <c r="G144" s="229" t="s">
        <v>684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171</v>
      </c>
      <c r="AT144" s="237" t="s">
        <v>166</v>
      </c>
      <c r="AU144" s="237" t="s">
        <v>83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171</v>
      </c>
      <c r="BM144" s="237" t="s">
        <v>361</v>
      </c>
    </row>
    <row r="145" s="2" customFormat="1" ht="16.5" customHeight="1">
      <c r="A145" s="38"/>
      <c r="B145" s="39"/>
      <c r="C145" s="226" t="s">
        <v>268</v>
      </c>
      <c r="D145" s="226" t="s">
        <v>166</v>
      </c>
      <c r="E145" s="227" t="s">
        <v>719</v>
      </c>
      <c r="F145" s="228" t="s">
        <v>720</v>
      </c>
      <c r="G145" s="229" t="s">
        <v>684</v>
      </c>
      <c r="H145" s="230">
        <v>2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171</v>
      </c>
      <c r="AT145" s="237" t="s">
        <v>166</v>
      </c>
      <c r="AU145" s="237" t="s">
        <v>83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171</v>
      </c>
      <c r="BM145" s="237" t="s">
        <v>370</v>
      </c>
    </row>
    <row r="146" s="2" customFormat="1" ht="16.5" customHeight="1">
      <c r="A146" s="38"/>
      <c r="B146" s="39"/>
      <c r="C146" s="226" t="s">
        <v>273</v>
      </c>
      <c r="D146" s="226" t="s">
        <v>166</v>
      </c>
      <c r="E146" s="227" t="s">
        <v>721</v>
      </c>
      <c r="F146" s="228" t="s">
        <v>722</v>
      </c>
      <c r="G146" s="229" t="s">
        <v>684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171</v>
      </c>
      <c r="AT146" s="237" t="s">
        <v>166</v>
      </c>
      <c r="AU146" s="237" t="s">
        <v>83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171</v>
      </c>
      <c r="BM146" s="237" t="s">
        <v>382</v>
      </c>
    </row>
    <row r="147" s="2" customFormat="1" ht="16.5" customHeight="1">
      <c r="A147" s="38"/>
      <c r="B147" s="39"/>
      <c r="C147" s="226" t="s">
        <v>278</v>
      </c>
      <c r="D147" s="226" t="s">
        <v>166</v>
      </c>
      <c r="E147" s="227" t="s">
        <v>723</v>
      </c>
      <c r="F147" s="228" t="s">
        <v>724</v>
      </c>
      <c r="G147" s="229" t="s">
        <v>684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171</v>
      </c>
      <c r="AT147" s="237" t="s">
        <v>166</v>
      </c>
      <c r="AU147" s="237" t="s">
        <v>83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171</v>
      </c>
      <c r="BM147" s="237" t="s">
        <v>393</v>
      </c>
    </row>
    <row r="148" s="2" customFormat="1">
      <c r="A148" s="38"/>
      <c r="B148" s="39"/>
      <c r="C148" s="226" t="s">
        <v>7</v>
      </c>
      <c r="D148" s="226" t="s">
        <v>166</v>
      </c>
      <c r="E148" s="227" t="s">
        <v>725</v>
      </c>
      <c r="F148" s="228" t="s">
        <v>726</v>
      </c>
      <c r="G148" s="229" t="s">
        <v>684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171</v>
      </c>
      <c r="AT148" s="237" t="s">
        <v>166</v>
      </c>
      <c r="AU148" s="237" t="s">
        <v>83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171</v>
      </c>
      <c r="BM148" s="237" t="s">
        <v>406</v>
      </c>
    </row>
    <row r="149" s="12" customFormat="1" ht="25.92" customHeight="1">
      <c r="A149" s="12"/>
      <c r="B149" s="210"/>
      <c r="C149" s="211"/>
      <c r="D149" s="212" t="s">
        <v>75</v>
      </c>
      <c r="E149" s="213" t="s">
        <v>727</v>
      </c>
      <c r="F149" s="213" t="s">
        <v>728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83</v>
      </c>
      <c r="AT149" s="222" t="s">
        <v>75</v>
      </c>
      <c r="AU149" s="222" t="s">
        <v>76</v>
      </c>
      <c r="AY149" s="221" t="s">
        <v>163</v>
      </c>
      <c r="BK149" s="223">
        <f>BK150</f>
        <v>0</v>
      </c>
    </row>
    <row r="150" s="2" customFormat="1" ht="16.5" customHeight="1">
      <c r="A150" s="38"/>
      <c r="B150" s="39"/>
      <c r="C150" s="226" t="s">
        <v>296</v>
      </c>
      <c r="D150" s="226" t="s">
        <v>166</v>
      </c>
      <c r="E150" s="227" t="s">
        <v>729</v>
      </c>
      <c r="F150" s="228" t="s">
        <v>730</v>
      </c>
      <c r="G150" s="229" t="s">
        <v>684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171</v>
      </c>
      <c r="AT150" s="237" t="s">
        <v>166</v>
      </c>
      <c r="AU150" s="237" t="s">
        <v>83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171</v>
      </c>
      <c r="BM150" s="237" t="s">
        <v>418</v>
      </c>
    </row>
    <row r="151" s="12" customFormat="1" ht="25.92" customHeight="1">
      <c r="A151" s="12"/>
      <c r="B151" s="210"/>
      <c r="C151" s="211"/>
      <c r="D151" s="212" t="s">
        <v>75</v>
      </c>
      <c r="E151" s="213" t="s">
        <v>731</v>
      </c>
      <c r="F151" s="213" t="s">
        <v>732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SUM(P152:P174)</f>
        <v>0</v>
      </c>
      <c r="Q151" s="218"/>
      <c r="R151" s="219">
        <f>SUM(R152:R174)</f>
        <v>0</v>
      </c>
      <c r="S151" s="218"/>
      <c r="T151" s="220">
        <f>SUM(T152:T174)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76</v>
      </c>
      <c r="AY151" s="221" t="s">
        <v>163</v>
      </c>
      <c r="BK151" s="223">
        <f>SUM(BK152:BK174)</f>
        <v>0</v>
      </c>
    </row>
    <row r="152" s="2" customFormat="1" ht="16.5" customHeight="1">
      <c r="A152" s="38"/>
      <c r="B152" s="39"/>
      <c r="C152" s="226" t="s">
        <v>304</v>
      </c>
      <c r="D152" s="226" t="s">
        <v>166</v>
      </c>
      <c r="E152" s="227" t="s">
        <v>733</v>
      </c>
      <c r="F152" s="228" t="s">
        <v>734</v>
      </c>
      <c r="G152" s="229" t="s">
        <v>246</v>
      </c>
      <c r="H152" s="230">
        <v>40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171</v>
      </c>
      <c r="AT152" s="237" t="s">
        <v>166</v>
      </c>
      <c r="AU152" s="237" t="s">
        <v>83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171</v>
      </c>
      <c r="BM152" s="237" t="s">
        <v>431</v>
      </c>
    </row>
    <row r="153" s="2" customFormat="1" ht="16.5" customHeight="1">
      <c r="A153" s="38"/>
      <c r="B153" s="39"/>
      <c r="C153" s="226" t="s">
        <v>309</v>
      </c>
      <c r="D153" s="226" t="s">
        <v>166</v>
      </c>
      <c r="E153" s="227" t="s">
        <v>735</v>
      </c>
      <c r="F153" s="228" t="s">
        <v>736</v>
      </c>
      <c r="G153" s="229" t="s">
        <v>246</v>
      </c>
      <c r="H153" s="230">
        <v>20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171</v>
      </c>
      <c r="AT153" s="237" t="s">
        <v>166</v>
      </c>
      <c r="AU153" s="237" t="s">
        <v>83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171</v>
      </c>
      <c r="BM153" s="237" t="s">
        <v>443</v>
      </c>
    </row>
    <row r="154" s="2" customFormat="1" ht="16.5" customHeight="1">
      <c r="A154" s="38"/>
      <c r="B154" s="39"/>
      <c r="C154" s="226" t="s">
        <v>313</v>
      </c>
      <c r="D154" s="226" t="s">
        <v>166</v>
      </c>
      <c r="E154" s="227" t="s">
        <v>737</v>
      </c>
      <c r="F154" s="228" t="s">
        <v>738</v>
      </c>
      <c r="G154" s="229" t="s">
        <v>246</v>
      </c>
      <c r="H154" s="230">
        <v>5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171</v>
      </c>
      <c r="AT154" s="237" t="s">
        <v>166</v>
      </c>
      <c r="AU154" s="237" t="s">
        <v>83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171</v>
      </c>
      <c r="BM154" s="237" t="s">
        <v>453</v>
      </c>
    </row>
    <row r="155" s="2" customFormat="1" ht="21.75" customHeight="1">
      <c r="A155" s="38"/>
      <c r="B155" s="39"/>
      <c r="C155" s="226" t="s">
        <v>318</v>
      </c>
      <c r="D155" s="226" t="s">
        <v>166</v>
      </c>
      <c r="E155" s="227" t="s">
        <v>739</v>
      </c>
      <c r="F155" s="228" t="s">
        <v>740</v>
      </c>
      <c r="G155" s="229" t="s">
        <v>246</v>
      </c>
      <c r="H155" s="230">
        <v>20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171</v>
      </c>
      <c r="AT155" s="237" t="s">
        <v>166</v>
      </c>
      <c r="AU155" s="237" t="s">
        <v>83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171</v>
      </c>
      <c r="BM155" s="237" t="s">
        <v>462</v>
      </c>
    </row>
    <row r="156" s="2" customFormat="1" ht="21.75" customHeight="1">
      <c r="A156" s="38"/>
      <c r="B156" s="39"/>
      <c r="C156" s="226" t="s">
        <v>322</v>
      </c>
      <c r="D156" s="226" t="s">
        <v>166</v>
      </c>
      <c r="E156" s="227" t="s">
        <v>741</v>
      </c>
      <c r="F156" s="228" t="s">
        <v>742</v>
      </c>
      <c r="G156" s="229" t="s">
        <v>246</v>
      </c>
      <c r="H156" s="230">
        <v>20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171</v>
      </c>
      <c r="AT156" s="237" t="s">
        <v>166</v>
      </c>
      <c r="AU156" s="237" t="s">
        <v>83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171</v>
      </c>
      <c r="BM156" s="237" t="s">
        <v>474</v>
      </c>
    </row>
    <row r="157" s="2" customFormat="1" ht="16.5" customHeight="1">
      <c r="A157" s="38"/>
      <c r="B157" s="39"/>
      <c r="C157" s="226" t="s">
        <v>330</v>
      </c>
      <c r="D157" s="226" t="s">
        <v>166</v>
      </c>
      <c r="E157" s="227" t="s">
        <v>743</v>
      </c>
      <c r="F157" s="228" t="s">
        <v>744</v>
      </c>
      <c r="G157" s="229" t="s">
        <v>246</v>
      </c>
      <c r="H157" s="230">
        <v>50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171</v>
      </c>
      <c r="AT157" s="237" t="s">
        <v>166</v>
      </c>
      <c r="AU157" s="237" t="s">
        <v>83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171</v>
      </c>
      <c r="BM157" s="237" t="s">
        <v>483</v>
      </c>
    </row>
    <row r="158" s="2" customFormat="1" ht="21.75" customHeight="1">
      <c r="A158" s="38"/>
      <c r="B158" s="39"/>
      <c r="C158" s="226" t="s">
        <v>339</v>
      </c>
      <c r="D158" s="226" t="s">
        <v>166</v>
      </c>
      <c r="E158" s="227" t="s">
        <v>745</v>
      </c>
      <c r="F158" s="228" t="s">
        <v>746</v>
      </c>
      <c r="G158" s="229" t="s">
        <v>246</v>
      </c>
      <c r="H158" s="230">
        <v>50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171</v>
      </c>
      <c r="AT158" s="237" t="s">
        <v>166</v>
      </c>
      <c r="AU158" s="237" t="s">
        <v>83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171</v>
      </c>
      <c r="BM158" s="237" t="s">
        <v>493</v>
      </c>
    </row>
    <row r="159" s="2" customFormat="1" ht="21.75" customHeight="1">
      <c r="A159" s="38"/>
      <c r="B159" s="39"/>
      <c r="C159" s="226" t="s">
        <v>343</v>
      </c>
      <c r="D159" s="226" t="s">
        <v>166</v>
      </c>
      <c r="E159" s="227" t="s">
        <v>747</v>
      </c>
      <c r="F159" s="228" t="s">
        <v>748</v>
      </c>
      <c r="G159" s="229" t="s">
        <v>246</v>
      </c>
      <c r="H159" s="230">
        <v>50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171</v>
      </c>
      <c r="AT159" s="237" t="s">
        <v>166</v>
      </c>
      <c r="AU159" s="237" t="s">
        <v>83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171</v>
      </c>
      <c r="BM159" s="237" t="s">
        <v>510</v>
      </c>
    </row>
    <row r="160" s="2" customFormat="1">
      <c r="A160" s="38"/>
      <c r="B160" s="39"/>
      <c r="C160" s="226" t="s">
        <v>347</v>
      </c>
      <c r="D160" s="226" t="s">
        <v>166</v>
      </c>
      <c r="E160" s="227" t="s">
        <v>749</v>
      </c>
      <c r="F160" s="228" t="s">
        <v>750</v>
      </c>
      <c r="G160" s="229" t="s">
        <v>246</v>
      </c>
      <c r="H160" s="230">
        <v>30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171</v>
      </c>
      <c r="AT160" s="237" t="s">
        <v>166</v>
      </c>
      <c r="AU160" s="237" t="s">
        <v>83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171</v>
      </c>
      <c r="BM160" s="237" t="s">
        <v>639</v>
      </c>
    </row>
    <row r="161" s="2" customFormat="1">
      <c r="A161" s="38"/>
      <c r="B161" s="39"/>
      <c r="C161" s="226" t="s">
        <v>351</v>
      </c>
      <c r="D161" s="226" t="s">
        <v>166</v>
      </c>
      <c r="E161" s="227" t="s">
        <v>751</v>
      </c>
      <c r="F161" s="228" t="s">
        <v>752</v>
      </c>
      <c r="G161" s="229" t="s">
        <v>246</v>
      </c>
      <c r="H161" s="230">
        <v>30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171</v>
      </c>
      <c r="AT161" s="237" t="s">
        <v>166</v>
      </c>
      <c r="AU161" s="237" t="s">
        <v>83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171</v>
      </c>
      <c r="BM161" s="237" t="s">
        <v>642</v>
      </c>
    </row>
    <row r="162" s="2" customFormat="1">
      <c r="A162" s="38"/>
      <c r="B162" s="39"/>
      <c r="C162" s="226" t="s">
        <v>355</v>
      </c>
      <c r="D162" s="226" t="s">
        <v>166</v>
      </c>
      <c r="E162" s="227" t="s">
        <v>753</v>
      </c>
      <c r="F162" s="228" t="s">
        <v>754</v>
      </c>
      <c r="G162" s="229" t="s">
        <v>246</v>
      </c>
      <c r="H162" s="230">
        <v>30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171</v>
      </c>
      <c r="AT162" s="237" t="s">
        <v>166</v>
      </c>
      <c r="AU162" s="237" t="s">
        <v>83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171</v>
      </c>
      <c r="BM162" s="237" t="s">
        <v>648</v>
      </c>
    </row>
    <row r="163" s="2" customFormat="1">
      <c r="A163" s="38"/>
      <c r="B163" s="39"/>
      <c r="C163" s="226" t="s">
        <v>361</v>
      </c>
      <c r="D163" s="226" t="s">
        <v>166</v>
      </c>
      <c r="E163" s="227" t="s">
        <v>755</v>
      </c>
      <c r="F163" s="228" t="s">
        <v>756</v>
      </c>
      <c r="G163" s="229" t="s">
        <v>246</v>
      </c>
      <c r="H163" s="230">
        <v>30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171</v>
      </c>
      <c r="AT163" s="237" t="s">
        <v>166</v>
      </c>
      <c r="AU163" s="237" t="s">
        <v>83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171</v>
      </c>
      <c r="BM163" s="237" t="s">
        <v>651</v>
      </c>
    </row>
    <row r="164" s="2" customFormat="1">
      <c r="A164" s="38"/>
      <c r="B164" s="39"/>
      <c r="C164" s="226" t="s">
        <v>366</v>
      </c>
      <c r="D164" s="226" t="s">
        <v>166</v>
      </c>
      <c r="E164" s="227" t="s">
        <v>757</v>
      </c>
      <c r="F164" s="228" t="s">
        <v>758</v>
      </c>
      <c r="G164" s="229" t="s">
        <v>246</v>
      </c>
      <c r="H164" s="230">
        <v>30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171</v>
      </c>
      <c r="AT164" s="237" t="s">
        <v>166</v>
      </c>
      <c r="AU164" s="237" t="s">
        <v>83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171</v>
      </c>
      <c r="BM164" s="237" t="s">
        <v>654</v>
      </c>
    </row>
    <row r="165" s="2" customFormat="1">
      <c r="A165" s="38"/>
      <c r="B165" s="39"/>
      <c r="C165" s="226" t="s">
        <v>370</v>
      </c>
      <c r="D165" s="226" t="s">
        <v>166</v>
      </c>
      <c r="E165" s="227" t="s">
        <v>759</v>
      </c>
      <c r="F165" s="228" t="s">
        <v>760</v>
      </c>
      <c r="G165" s="229" t="s">
        <v>246</v>
      </c>
      <c r="H165" s="230">
        <v>30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171</v>
      </c>
      <c r="AT165" s="237" t="s">
        <v>166</v>
      </c>
      <c r="AU165" s="237" t="s">
        <v>83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171</v>
      </c>
      <c r="BM165" s="237" t="s">
        <v>657</v>
      </c>
    </row>
    <row r="166" s="2" customFormat="1">
      <c r="A166" s="38"/>
      <c r="B166" s="39"/>
      <c r="C166" s="226" t="s">
        <v>376</v>
      </c>
      <c r="D166" s="226" t="s">
        <v>166</v>
      </c>
      <c r="E166" s="227" t="s">
        <v>761</v>
      </c>
      <c r="F166" s="228" t="s">
        <v>762</v>
      </c>
      <c r="G166" s="229" t="s">
        <v>246</v>
      </c>
      <c r="H166" s="230">
        <v>20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171</v>
      </c>
      <c r="AT166" s="237" t="s">
        <v>166</v>
      </c>
      <c r="AU166" s="237" t="s">
        <v>83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171</v>
      </c>
      <c r="BM166" s="237" t="s">
        <v>660</v>
      </c>
    </row>
    <row r="167" s="2" customFormat="1">
      <c r="A167" s="38"/>
      <c r="B167" s="39"/>
      <c r="C167" s="226" t="s">
        <v>382</v>
      </c>
      <c r="D167" s="226" t="s">
        <v>166</v>
      </c>
      <c r="E167" s="227" t="s">
        <v>763</v>
      </c>
      <c r="F167" s="228" t="s">
        <v>764</v>
      </c>
      <c r="G167" s="229" t="s">
        <v>246</v>
      </c>
      <c r="H167" s="230">
        <v>30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171</v>
      </c>
      <c r="AT167" s="237" t="s">
        <v>166</v>
      </c>
      <c r="AU167" s="237" t="s">
        <v>83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171</v>
      </c>
      <c r="BM167" s="237" t="s">
        <v>663</v>
      </c>
    </row>
    <row r="168" s="2" customFormat="1">
      <c r="A168" s="38"/>
      <c r="B168" s="39"/>
      <c r="C168" s="226" t="s">
        <v>387</v>
      </c>
      <c r="D168" s="226" t="s">
        <v>166</v>
      </c>
      <c r="E168" s="227" t="s">
        <v>765</v>
      </c>
      <c r="F168" s="228" t="s">
        <v>766</v>
      </c>
      <c r="G168" s="229" t="s">
        <v>246</v>
      </c>
      <c r="H168" s="230">
        <v>30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171</v>
      </c>
      <c r="AT168" s="237" t="s">
        <v>166</v>
      </c>
      <c r="AU168" s="237" t="s">
        <v>83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171</v>
      </c>
      <c r="BM168" s="237" t="s">
        <v>666</v>
      </c>
    </row>
    <row r="169" s="2" customFormat="1">
      <c r="A169" s="38"/>
      <c r="B169" s="39"/>
      <c r="C169" s="226" t="s">
        <v>393</v>
      </c>
      <c r="D169" s="226" t="s">
        <v>166</v>
      </c>
      <c r="E169" s="227" t="s">
        <v>767</v>
      </c>
      <c r="F169" s="228" t="s">
        <v>768</v>
      </c>
      <c r="G169" s="229" t="s">
        <v>246</v>
      </c>
      <c r="H169" s="230">
        <v>30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171</v>
      </c>
      <c r="AT169" s="237" t="s">
        <v>166</v>
      </c>
      <c r="AU169" s="237" t="s">
        <v>83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171</v>
      </c>
      <c r="BM169" s="237" t="s">
        <v>669</v>
      </c>
    </row>
    <row r="170" s="2" customFormat="1">
      <c r="A170" s="38"/>
      <c r="B170" s="39"/>
      <c r="C170" s="226" t="s">
        <v>399</v>
      </c>
      <c r="D170" s="226" t="s">
        <v>166</v>
      </c>
      <c r="E170" s="227" t="s">
        <v>769</v>
      </c>
      <c r="F170" s="228" t="s">
        <v>770</v>
      </c>
      <c r="G170" s="229" t="s">
        <v>246</v>
      </c>
      <c r="H170" s="230">
        <v>30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171</v>
      </c>
      <c r="AT170" s="237" t="s">
        <v>166</v>
      </c>
      <c r="AU170" s="237" t="s">
        <v>83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171</v>
      </c>
      <c r="BM170" s="237" t="s">
        <v>672</v>
      </c>
    </row>
    <row r="171" s="2" customFormat="1" ht="21.75" customHeight="1">
      <c r="A171" s="38"/>
      <c r="B171" s="39"/>
      <c r="C171" s="226" t="s">
        <v>406</v>
      </c>
      <c r="D171" s="226" t="s">
        <v>166</v>
      </c>
      <c r="E171" s="227" t="s">
        <v>771</v>
      </c>
      <c r="F171" s="228" t="s">
        <v>772</v>
      </c>
      <c r="G171" s="229" t="s">
        <v>246</v>
      </c>
      <c r="H171" s="230">
        <v>70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171</v>
      </c>
      <c r="AT171" s="237" t="s">
        <v>166</v>
      </c>
      <c r="AU171" s="237" t="s">
        <v>83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171</v>
      </c>
      <c r="BM171" s="237" t="s">
        <v>773</v>
      </c>
    </row>
    <row r="172" s="2" customFormat="1" ht="16.5" customHeight="1">
      <c r="A172" s="38"/>
      <c r="B172" s="39"/>
      <c r="C172" s="226" t="s">
        <v>412</v>
      </c>
      <c r="D172" s="226" t="s">
        <v>166</v>
      </c>
      <c r="E172" s="227" t="s">
        <v>774</v>
      </c>
      <c r="F172" s="228" t="s">
        <v>775</v>
      </c>
      <c r="G172" s="229" t="s">
        <v>246</v>
      </c>
      <c r="H172" s="230">
        <v>80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171</v>
      </c>
      <c r="AT172" s="237" t="s">
        <v>166</v>
      </c>
      <c r="AU172" s="237" t="s">
        <v>83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171</v>
      </c>
      <c r="BM172" s="237" t="s">
        <v>776</v>
      </c>
    </row>
    <row r="173" s="2" customFormat="1" ht="16.5" customHeight="1">
      <c r="A173" s="38"/>
      <c r="B173" s="39"/>
      <c r="C173" s="226" t="s">
        <v>418</v>
      </c>
      <c r="D173" s="226" t="s">
        <v>166</v>
      </c>
      <c r="E173" s="227" t="s">
        <v>777</v>
      </c>
      <c r="F173" s="228" t="s">
        <v>778</v>
      </c>
      <c r="G173" s="229" t="s">
        <v>246</v>
      </c>
      <c r="H173" s="230">
        <v>40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171</v>
      </c>
      <c r="AT173" s="237" t="s">
        <v>166</v>
      </c>
      <c r="AU173" s="237" t="s">
        <v>83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171</v>
      </c>
      <c r="BM173" s="237" t="s">
        <v>779</v>
      </c>
    </row>
    <row r="174" s="2" customFormat="1" ht="21.75" customHeight="1">
      <c r="A174" s="38"/>
      <c r="B174" s="39"/>
      <c r="C174" s="226" t="s">
        <v>425</v>
      </c>
      <c r="D174" s="226" t="s">
        <v>166</v>
      </c>
      <c r="E174" s="227" t="s">
        <v>780</v>
      </c>
      <c r="F174" s="228" t="s">
        <v>781</v>
      </c>
      <c r="G174" s="229" t="s">
        <v>684</v>
      </c>
      <c r="H174" s="230">
        <v>10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171</v>
      </c>
      <c r="AT174" s="237" t="s">
        <v>166</v>
      </c>
      <c r="AU174" s="237" t="s">
        <v>83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171</v>
      </c>
      <c r="BM174" s="237" t="s">
        <v>782</v>
      </c>
    </row>
    <row r="175" s="12" customFormat="1" ht="25.92" customHeight="1">
      <c r="A175" s="12"/>
      <c r="B175" s="210"/>
      <c r="C175" s="211"/>
      <c r="D175" s="212" t="s">
        <v>75</v>
      </c>
      <c r="E175" s="213" t="s">
        <v>783</v>
      </c>
      <c r="F175" s="213" t="s">
        <v>784</v>
      </c>
      <c r="G175" s="211"/>
      <c r="H175" s="211"/>
      <c r="I175" s="214"/>
      <c r="J175" s="215">
        <f>BK175</f>
        <v>0</v>
      </c>
      <c r="K175" s="211"/>
      <c r="L175" s="216"/>
      <c r="M175" s="217"/>
      <c r="N175" s="218"/>
      <c r="O175" s="218"/>
      <c r="P175" s="219">
        <f>SUM(P176:P196)</f>
        <v>0</v>
      </c>
      <c r="Q175" s="218"/>
      <c r="R175" s="219">
        <f>SUM(R176:R196)</f>
        <v>0</v>
      </c>
      <c r="S175" s="218"/>
      <c r="T175" s="220">
        <f>SUM(T176:T196)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83</v>
      </c>
      <c r="AT175" s="222" t="s">
        <v>75</v>
      </c>
      <c r="AU175" s="222" t="s">
        <v>76</v>
      </c>
      <c r="AY175" s="221" t="s">
        <v>163</v>
      </c>
      <c r="BK175" s="223">
        <f>SUM(BK176:BK196)</f>
        <v>0</v>
      </c>
    </row>
    <row r="176" s="2" customFormat="1" ht="16.5" customHeight="1">
      <c r="A176" s="38"/>
      <c r="B176" s="39"/>
      <c r="C176" s="226" t="s">
        <v>431</v>
      </c>
      <c r="D176" s="226" t="s">
        <v>166</v>
      </c>
      <c r="E176" s="227" t="s">
        <v>785</v>
      </c>
      <c r="F176" s="228" t="s">
        <v>786</v>
      </c>
      <c r="G176" s="229" t="s">
        <v>787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171</v>
      </c>
      <c r="AT176" s="237" t="s">
        <v>166</v>
      </c>
      <c r="AU176" s="237" t="s">
        <v>83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171</v>
      </c>
      <c r="BM176" s="237" t="s">
        <v>788</v>
      </c>
    </row>
    <row r="177" s="2" customFormat="1" ht="16.5" customHeight="1">
      <c r="A177" s="38"/>
      <c r="B177" s="39"/>
      <c r="C177" s="226" t="s">
        <v>438</v>
      </c>
      <c r="D177" s="226" t="s">
        <v>166</v>
      </c>
      <c r="E177" s="227" t="s">
        <v>789</v>
      </c>
      <c r="F177" s="228" t="s">
        <v>790</v>
      </c>
      <c r="G177" s="229" t="s">
        <v>787</v>
      </c>
      <c r="H177" s="230">
        <v>1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171</v>
      </c>
      <c r="AT177" s="237" t="s">
        <v>166</v>
      </c>
      <c r="AU177" s="237" t="s">
        <v>83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171</v>
      </c>
      <c r="BM177" s="237" t="s">
        <v>191</v>
      </c>
    </row>
    <row r="178" s="2" customFormat="1" ht="16.5" customHeight="1">
      <c r="A178" s="38"/>
      <c r="B178" s="39"/>
      <c r="C178" s="226" t="s">
        <v>443</v>
      </c>
      <c r="D178" s="226" t="s">
        <v>166</v>
      </c>
      <c r="E178" s="227" t="s">
        <v>791</v>
      </c>
      <c r="F178" s="228" t="s">
        <v>792</v>
      </c>
      <c r="G178" s="229" t="s">
        <v>684</v>
      </c>
      <c r="H178" s="230">
        <v>16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171</v>
      </c>
      <c r="AT178" s="237" t="s">
        <v>166</v>
      </c>
      <c r="AU178" s="237" t="s">
        <v>83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171</v>
      </c>
      <c r="BM178" s="237" t="s">
        <v>204</v>
      </c>
    </row>
    <row r="179" s="2" customFormat="1" ht="16.5" customHeight="1">
      <c r="A179" s="38"/>
      <c r="B179" s="39"/>
      <c r="C179" s="226" t="s">
        <v>449</v>
      </c>
      <c r="D179" s="226" t="s">
        <v>166</v>
      </c>
      <c r="E179" s="227" t="s">
        <v>793</v>
      </c>
      <c r="F179" s="228" t="s">
        <v>794</v>
      </c>
      <c r="G179" s="229" t="s">
        <v>684</v>
      </c>
      <c r="H179" s="230">
        <v>3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171</v>
      </c>
      <c r="AT179" s="237" t="s">
        <v>166</v>
      </c>
      <c r="AU179" s="237" t="s">
        <v>83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171</v>
      </c>
      <c r="BM179" s="237" t="s">
        <v>795</v>
      </c>
    </row>
    <row r="180" s="2" customFormat="1" ht="16.5" customHeight="1">
      <c r="A180" s="38"/>
      <c r="B180" s="39"/>
      <c r="C180" s="226" t="s">
        <v>453</v>
      </c>
      <c r="D180" s="226" t="s">
        <v>166</v>
      </c>
      <c r="E180" s="227" t="s">
        <v>796</v>
      </c>
      <c r="F180" s="228" t="s">
        <v>797</v>
      </c>
      <c r="G180" s="229" t="s">
        <v>684</v>
      </c>
      <c r="H180" s="230">
        <v>13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171</v>
      </c>
      <c r="AT180" s="237" t="s">
        <v>166</v>
      </c>
      <c r="AU180" s="237" t="s">
        <v>83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171</v>
      </c>
      <c r="BM180" s="237" t="s">
        <v>798</v>
      </c>
    </row>
    <row r="181" s="2" customFormat="1" ht="16.5" customHeight="1">
      <c r="A181" s="38"/>
      <c r="B181" s="39"/>
      <c r="C181" s="226" t="s">
        <v>458</v>
      </c>
      <c r="D181" s="226" t="s">
        <v>166</v>
      </c>
      <c r="E181" s="227" t="s">
        <v>799</v>
      </c>
      <c r="F181" s="228" t="s">
        <v>800</v>
      </c>
      <c r="G181" s="229" t="s">
        <v>684</v>
      </c>
      <c r="H181" s="230">
        <v>22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171</v>
      </c>
      <c r="AT181" s="237" t="s">
        <v>166</v>
      </c>
      <c r="AU181" s="237" t="s">
        <v>83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171</v>
      </c>
      <c r="BM181" s="237" t="s">
        <v>801</v>
      </c>
    </row>
    <row r="182" s="2" customFormat="1" ht="16.5" customHeight="1">
      <c r="A182" s="38"/>
      <c r="B182" s="39"/>
      <c r="C182" s="226" t="s">
        <v>462</v>
      </c>
      <c r="D182" s="226" t="s">
        <v>166</v>
      </c>
      <c r="E182" s="227" t="s">
        <v>802</v>
      </c>
      <c r="F182" s="228" t="s">
        <v>803</v>
      </c>
      <c r="G182" s="229" t="s">
        <v>684</v>
      </c>
      <c r="H182" s="230">
        <v>24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171</v>
      </c>
      <c r="AT182" s="237" t="s">
        <v>166</v>
      </c>
      <c r="AU182" s="237" t="s">
        <v>83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171</v>
      </c>
      <c r="BM182" s="237" t="s">
        <v>804</v>
      </c>
    </row>
    <row r="183" s="2" customFormat="1" ht="16.5" customHeight="1">
      <c r="A183" s="38"/>
      <c r="B183" s="39"/>
      <c r="C183" s="226" t="s">
        <v>468</v>
      </c>
      <c r="D183" s="226" t="s">
        <v>166</v>
      </c>
      <c r="E183" s="227" t="s">
        <v>805</v>
      </c>
      <c r="F183" s="228" t="s">
        <v>806</v>
      </c>
      <c r="G183" s="229" t="s">
        <v>787</v>
      </c>
      <c r="H183" s="230">
        <v>1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171</v>
      </c>
      <c r="AT183" s="237" t="s">
        <v>166</v>
      </c>
      <c r="AU183" s="237" t="s">
        <v>83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171</v>
      </c>
      <c r="BM183" s="237" t="s">
        <v>807</v>
      </c>
    </row>
    <row r="184" s="2" customFormat="1" ht="16.5" customHeight="1">
      <c r="A184" s="38"/>
      <c r="B184" s="39"/>
      <c r="C184" s="226" t="s">
        <v>474</v>
      </c>
      <c r="D184" s="226" t="s">
        <v>166</v>
      </c>
      <c r="E184" s="227" t="s">
        <v>808</v>
      </c>
      <c r="F184" s="228" t="s">
        <v>809</v>
      </c>
      <c r="G184" s="229" t="s">
        <v>787</v>
      </c>
      <c r="H184" s="230">
        <v>1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171</v>
      </c>
      <c r="AT184" s="237" t="s">
        <v>166</v>
      </c>
      <c r="AU184" s="237" t="s">
        <v>83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171</v>
      </c>
      <c r="BM184" s="237" t="s">
        <v>810</v>
      </c>
    </row>
    <row r="185" s="2" customFormat="1" ht="16.5" customHeight="1">
      <c r="A185" s="38"/>
      <c r="B185" s="39"/>
      <c r="C185" s="226" t="s">
        <v>479</v>
      </c>
      <c r="D185" s="226" t="s">
        <v>166</v>
      </c>
      <c r="E185" s="227" t="s">
        <v>811</v>
      </c>
      <c r="F185" s="228" t="s">
        <v>812</v>
      </c>
      <c r="G185" s="229" t="s">
        <v>787</v>
      </c>
      <c r="H185" s="230">
        <v>1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171</v>
      </c>
      <c r="AT185" s="237" t="s">
        <v>166</v>
      </c>
      <c r="AU185" s="237" t="s">
        <v>83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171</v>
      </c>
      <c r="BM185" s="237" t="s">
        <v>813</v>
      </c>
    </row>
    <row r="186" s="2" customFormat="1" ht="16.5" customHeight="1">
      <c r="A186" s="38"/>
      <c r="B186" s="39"/>
      <c r="C186" s="226" t="s">
        <v>483</v>
      </c>
      <c r="D186" s="226" t="s">
        <v>166</v>
      </c>
      <c r="E186" s="227" t="s">
        <v>814</v>
      </c>
      <c r="F186" s="228" t="s">
        <v>815</v>
      </c>
      <c r="G186" s="229" t="s">
        <v>787</v>
      </c>
      <c r="H186" s="230">
        <v>1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171</v>
      </c>
      <c r="AT186" s="237" t="s">
        <v>166</v>
      </c>
      <c r="AU186" s="237" t="s">
        <v>83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171</v>
      </c>
      <c r="BM186" s="237" t="s">
        <v>816</v>
      </c>
    </row>
    <row r="187" s="2" customFormat="1" ht="16.5" customHeight="1">
      <c r="A187" s="38"/>
      <c r="B187" s="39"/>
      <c r="C187" s="226" t="s">
        <v>489</v>
      </c>
      <c r="D187" s="226" t="s">
        <v>166</v>
      </c>
      <c r="E187" s="227" t="s">
        <v>817</v>
      </c>
      <c r="F187" s="228" t="s">
        <v>818</v>
      </c>
      <c r="G187" s="229" t="s">
        <v>684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171</v>
      </c>
      <c r="AT187" s="237" t="s">
        <v>166</v>
      </c>
      <c r="AU187" s="237" t="s">
        <v>83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171</v>
      </c>
      <c r="BM187" s="237" t="s">
        <v>819</v>
      </c>
    </row>
    <row r="188" s="2" customFormat="1" ht="16.5" customHeight="1">
      <c r="A188" s="38"/>
      <c r="B188" s="39"/>
      <c r="C188" s="226" t="s">
        <v>493</v>
      </c>
      <c r="D188" s="226" t="s">
        <v>166</v>
      </c>
      <c r="E188" s="227" t="s">
        <v>820</v>
      </c>
      <c r="F188" s="228" t="s">
        <v>821</v>
      </c>
      <c r="G188" s="229" t="s">
        <v>787</v>
      </c>
      <c r="H188" s="230">
        <v>1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171</v>
      </c>
      <c r="AT188" s="237" t="s">
        <v>166</v>
      </c>
      <c r="AU188" s="237" t="s">
        <v>83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171</v>
      </c>
      <c r="BM188" s="237" t="s">
        <v>822</v>
      </c>
    </row>
    <row r="189" s="2" customFormat="1">
      <c r="A189" s="38"/>
      <c r="B189" s="39"/>
      <c r="C189" s="226" t="s">
        <v>500</v>
      </c>
      <c r="D189" s="226" t="s">
        <v>166</v>
      </c>
      <c r="E189" s="227" t="s">
        <v>823</v>
      </c>
      <c r="F189" s="228" t="s">
        <v>824</v>
      </c>
      <c r="G189" s="229" t="s">
        <v>787</v>
      </c>
      <c r="H189" s="230">
        <v>1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171</v>
      </c>
      <c r="AT189" s="237" t="s">
        <v>166</v>
      </c>
      <c r="AU189" s="237" t="s">
        <v>83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171</v>
      </c>
      <c r="BM189" s="237" t="s">
        <v>825</v>
      </c>
    </row>
    <row r="190" s="2" customFormat="1" ht="16.5" customHeight="1">
      <c r="A190" s="38"/>
      <c r="B190" s="39"/>
      <c r="C190" s="226" t="s">
        <v>510</v>
      </c>
      <c r="D190" s="226" t="s">
        <v>166</v>
      </c>
      <c r="E190" s="227" t="s">
        <v>826</v>
      </c>
      <c r="F190" s="228" t="s">
        <v>827</v>
      </c>
      <c r="G190" s="229" t="s">
        <v>787</v>
      </c>
      <c r="H190" s="230">
        <v>1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171</v>
      </c>
      <c r="AT190" s="237" t="s">
        <v>166</v>
      </c>
      <c r="AU190" s="237" t="s">
        <v>83</v>
      </c>
      <c r="AY190" s="17" t="s">
        <v>163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171</v>
      </c>
      <c r="BM190" s="237" t="s">
        <v>828</v>
      </c>
    </row>
    <row r="191" s="2" customFormat="1" ht="44.25" customHeight="1">
      <c r="A191" s="38"/>
      <c r="B191" s="39"/>
      <c r="C191" s="226" t="s">
        <v>829</v>
      </c>
      <c r="D191" s="226" t="s">
        <v>166</v>
      </c>
      <c r="E191" s="227" t="s">
        <v>830</v>
      </c>
      <c r="F191" s="228" t="s">
        <v>831</v>
      </c>
      <c r="G191" s="229" t="s">
        <v>684</v>
      </c>
      <c r="H191" s="230">
        <v>1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171</v>
      </c>
      <c r="AT191" s="237" t="s">
        <v>166</v>
      </c>
      <c r="AU191" s="237" t="s">
        <v>83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171</v>
      </c>
      <c r="BM191" s="237" t="s">
        <v>832</v>
      </c>
    </row>
    <row r="192" s="2" customFormat="1">
      <c r="A192" s="38"/>
      <c r="B192" s="39"/>
      <c r="C192" s="226" t="s">
        <v>639</v>
      </c>
      <c r="D192" s="226" t="s">
        <v>166</v>
      </c>
      <c r="E192" s="227" t="s">
        <v>833</v>
      </c>
      <c r="F192" s="228" t="s">
        <v>834</v>
      </c>
      <c r="G192" s="229" t="s">
        <v>684</v>
      </c>
      <c r="H192" s="230">
        <v>1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171</v>
      </c>
      <c r="AT192" s="237" t="s">
        <v>166</v>
      </c>
      <c r="AU192" s="237" t="s">
        <v>83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171</v>
      </c>
      <c r="BM192" s="237" t="s">
        <v>835</v>
      </c>
    </row>
    <row r="193" s="2" customFormat="1">
      <c r="A193" s="38"/>
      <c r="B193" s="39"/>
      <c r="C193" s="226" t="s">
        <v>836</v>
      </c>
      <c r="D193" s="226" t="s">
        <v>166</v>
      </c>
      <c r="E193" s="227" t="s">
        <v>837</v>
      </c>
      <c r="F193" s="228" t="s">
        <v>838</v>
      </c>
      <c r="G193" s="229" t="s">
        <v>684</v>
      </c>
      <c r="H193" s="230">
        <v>1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171</v>
      </c>
      <c r="AT193" s="237" t="s">
        <v>166</v>
      </c>
      <c r="AU193" s="237" t="s">
        <v>83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171</v>
      </c>
      <c r="BM193" s="237" t="s">
        <v>839</v>
      </c>
    </row>
    <row r="194" s="2" customFormat="1">
      <c r="A194" s="38"/>
      <c r="B194" s="39"/>
      <c r="C194" s="226" t="s">
        <v>642</v>
      </c>
      <c r="D194" s="226" t="s">
        <v>166</v>
      </c>
      <c r="E194" s="227" t="s">
        <v>840</v>
      </c>
      <c r="F194" s="228" t="s">
        <v>841</v>
      </c>
      <c r="G194" s="229" t="s">
        <v>684</v>
      </c>
      <c r="H194" s="230">
        <v>1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171</v>
      </c>
      <c r="AT194" s="237" t="s">
        <v>166</v>
      </c>
      <c r="AU194" s="237" t="s">
        <v>83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171</v>
      </c>
      <c r="BM194" s="237" t="s">
        <v>842</v>
      </c>
    </row>
    <row r="195" s="2" customFormat="1">
      <c r="A195" s="38"/>
      <c r="B195" s="39"/>
      <c r="C195" s="226" t="s">
        <v>843</v>
      </c>
      <c r="D195" s="226" t="s">
        <v>166</v>
      </c>
      <c r="E195" s="227" t="s">
        <v>844</v>
      </c>
      <c r="F195" s="228" t="s">
        <v>845</v>
      </c>
      <c r="G195" s="229" t="s">
        <v>684</v>
      </c>
      <c r="H195" s="230">
        <v>1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171</v>
      </c>
      <c r="AT195" s="237" t="s">
        <v>166</v>
      </c>
      <c r="AU195" s="237" t="s">
        <v>83</v>
      </c>
      <c r="AY195" s="17" t="s">
        <v>163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171</v>
      </c>
      <c r="BM195" s="237" t="s">
        <v>846</v>
      </c>
    </row>
    <row r="196" s="2" customFormat="1" ht="66.75" customHeight="1">
      <c r="A196" s="38"/>
      <c r="B196" s="39"/>
      <c r="C196" s="226" t="s">
        <v>648</v>
      </c>
      <c r="D196" s="226" t="s">
        <v>166</v>
      </c>
      <c r="E196" s="227" t="s">
        <v>847</v>
      </c>
      <c r="F196" s="228" t="s">
        <v>848</v>
      </c>
      <c r="G196" s="229" t="s">
        <v>684</v>
      </c>
      <c r="H196" s="230">
        <v>1</v>
      </c>
      <c r="I196" s="231"/>
      <c r="J196" s="232">
        <f>ROUND(I196*H196,2)</f>
        <v>0</v>
      </c>
      <c r="K196" s="228" t="s">
        <v>1</v>
      </c>
      <c r="L196" s="44"/>
      <c r="M196" s="272" t="s">
        <v>1</v>
      </c>
      <c r="N196" s="273" t="s">
        <v>41</v>
      </c>
      <c r="O196" s="274"/>
      <c r="P196" s="275">
        <f>O196*H196</f>
        <v>0</v>
      </c>
      <c r="Q196" s="275">
        <v>0</v>
      </c>
      <c r="R196" s="275">
        <f>Q196*H196</f>
        <v>0</v>
      </c>
      <c r="S196" s="275">
        <v>0</v>
      </c>
      <c r="T196" s="27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171</v>
      </c>
      <c r="AT196" s="237" t="s">
        <v>166</v>
      </c>
      <c r="AU196" s="237" t="s">
        <v>83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171</v>
      </c>
      <c r="BM196" s="237" t="s">
        <v>849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9rMyDOXAWz0UvDajMsWxeQ77JvuMwAoGl6j7S7Uh6CalPbZnl9x+XcxCd9n9q9zj63Air78vI4FJ35zQTCFQYQ==" hashValue="603P6mZ0fgBoXvBFTJZjXCMDSouKNZ4YNAkLJNhpd/bk8Mr7btuDzlH0QP0NZxqAk9DuAOE38ccVwZ6PrZn2aQ==" algorithmName="SHA-512" password="CC35"/>
  <autoFilter ref="C124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850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851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ROUND((SUM(BE125:BE177)),  2)</f>
        <v>0</v>
      </c>
      <c r="G35" s="38"/>
      <c r="H35" s="38"/>
      <c r="I35" s="164">
        <v>0.20999999999999999</v>
      </c>
      <c r="J35" s="163">
        <f>ROUND(((SUM(BE125:BE177))*I35),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ROUND((SUM(BF125:BF177)),  2)</f>
        <v>0</v>
      </c>
      <c r="G36" s="38"/>
      <c r="H36" s="38"/>
      <c r="I36" s="164">
        <v>0.14999999999999999</v>
      </c>
      <c r="J36" s="163">
        <f>ROUND(((SUM(BF125:BF177))*I36),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ROUND((SUM(BG125:BG177)),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ROUND((SUM(BH125:BH177)),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ROUND((SUM(BI125:BI177)),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D1_01_4e - Zdravotně tehcnické instalace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Brožová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137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852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853</v>
      </c>
      <c r="E101" s="196"/>
      <c r="F101" s="196"/>
      <c r="G101" s="196"/>
      <c r="H101" s="196"/>
      <c r="I101" s="196"/>
      <c r="J101" s="197">
        <f>J140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854</v>
      </c>
      <c r="E102" s="196"/>
      <c r="F102" s="196"/>
      <c r="G102" s="196"/>
      <c r="H102" s="196"/>
      <c r="I102" s="196"/>
      <c r="J102" s="197">
        <f>J159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855</v>
      </c>
      <c r="E103" s="196"/>
      <c r="F103" s="196"/>
      <c r="G103" s="196"/>
      <c r="H103" s="196"/>
      <c r="I103" s="196"/>
      <c r="J103" s="197">
        <f>J171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Nemocnice Cheb, 2 izolační boxy v oddělení JIP Interna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120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121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122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D1_01_4e - Zdravotně tehcnické instalace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Cheb</v>
      </c>
      <c r="G119" s="40"/>
      <c r="H119" s="40"/>
      <c r="I119" s="32" t="s">
        <v>22</v>
      </c>
      <c r="J119" s="79" t="str">
        <f>IF(J14="","",J14)</f>
        <v>16. 2. 2021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Karlovarská krajská nemocnice a.s.</v>
      </c>
      <c r="G121" s="40"/>
      <c r="H121" s="40"/>
      <c r="I121" s="32" t="s">
        <v>30</v>
      </c>
      <c r="J121" s="36" t="str">
        <f>E23</f>
        <v>Penta Projekt s.r.o., Mrštíkova 12, Jihlava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33</v>
      </c>
      <c r="J122" s="36" t="str">
        <f>E26</f>
        <v>Ing. Brožová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149</v>
      </c>
      <c r="D124" s="202" t="s">
        <v>61</v>
      </c>
      <c r="E124" s="202" t="s">
        <v>57</v>
      </c>
      <c r="F124" s="202" t="s">
        <v>58</v>
      </c>
      <c r="G124" s="202" t="s">
        <v>150</v>
      </c>
      <c r="H124" s="202" t="s">
        <v>151</v>
      </c>
      <c r="I124" s="202" t="s">
        <v>152</v>
      </c>
      <c r="J124" s="202" t="s">
        <v>126</v>
      </c>
      <c r="K124" s="203" t="s">
        <v>153</v>
      </c>
      <c r="L124" s="204"/>
      <c r="M124" s="100" t="s">
        <v>1</v>
      </c>
      <c r="N124" s="101" t="s">
        <v>40</v>
      </c>
      <c r="O124" s="101" t="s">
        <v>154</v>
      </c>
      <c r="P124" s="101" t="s">
        <v>155</v>
      </c>
      <c r="Q124" s="101" t="s">
        <v>156</v>
      </c>
      <c r="R124" s="101" t="s">
        <v>157</v>
      </c>
      <c r="S124" s="101" t="s">
        <v>158</v>
      </c>
      <c r="T124" s="102" t="s">
        <v>159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160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0.063079999999999997</v>
      </c>
      <c r="S125" s="104"/>
      <c r="T125" s="208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128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326</v>
      </c>
      <c r="F126" s="213" t="s">
        <v>327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P127+P140+P159+P171</f>
        <v>0</v>
      </c>
      <c r="Q126" s="218"/>
      <c r="R126" s="219">
        <f>R127+R140+R159+R171</f>
        <v>0.063079999999999997</v>
      </c>
      <c r="S126" s="218"/>
      <c r="T126" s="220">
        <f>T127+T140+T159+T171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85</v>
      </c>
      <c r="AT126" s="222" t="s">
        <v>75</v>
      </c>
      <c r="AU126" s="222" t="s">
        <v>76</v>
      </c>
      <c r="AY126" s="221" t="s">
        <v>163</v>
      </c>
      <c r="BK126" s="223">
        <f>BK127+BK140+BK159+BK171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856</v>
      </c>
      <c r="F127" s="224" t="s">
        <v>857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SUM(P128:P139)</f>
        <v>0</v>
      </c>
      <c r="Q127" s="218"/>
      <c r="R127" s="219">
        <f>SUM(R128:R139)</f>
        <v>0.0063200000000000001</v>
      </c>
      <c r="S127" s="218"/>
      <c r="T127" s="220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85</v>
      </c>
      <c r="AT127" s="222" t="s">
        <v>75</v>
      </c>
      <c r="AU127" s="222" t="s">
        <v>83</v>
      </c>
      <c r="AY127" s="221" t="s">
        <v>163</v>
      </c>
      <c r="BK127" s="223">
        <f>SUM(BK128:BK139)</f>
        <v>0</v>
      </c>
    </row>
    <row r="128" s="2" customFormat="1" ht="16.5" customHeight="1">
      <c r="A128" s="38"/>
      <c r="B128" s="39"/>
      <c r="C128" s="226" t="s">
        <v>83</v>
      </c>
      <c r="D128" s="226" t="s">
        <v>166</v>
      </c>
      <c r="E128" s="227" t="s">
        <v>858</v>
      </c>
      <c r="F128" s="228" t="s">
        <v>859</v>
      </c>
      <c r="G128" s="229" t="s">
        <v>180</v>
      </c>
      <c r="H128" s="230">
        <v>1</v>
      </c>
      <c r="I128" s="231"/>
      <c r="J128" s="232">
        <f>ROUND(I128*H128,2)</f>
        <v>0</v>
      </c>
      <c r="K128" s="228" t="s">
        <v>170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0.00088999999999999995</v>
      </c>
      <c r="R128" s="235">
        <f>Q128*H128</f>
        <v>0.00088999999999999995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208</v>
      </c>
      <c r="AT128" s="237" t="s">
        <v>166</v>
      </c>
      <c r="AU128" s="237" t="s">
        <v>85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208</v>
      </c>
      <c r="BM128" s="237" t="s">
        <v>860</v>
      </c>
    </row>
    <row r="129" s="14" customFormat="1">
      <c r="A129" s="14"/>
      <c r="B129" s="250"/>
      <c r="C129" s="251"/>
      <c r="D129" s="241" t="s">
        <v>173</v>
      </c>
      <c r="E129" s="252" t="s">
        <v>1</v>
      </c>
      <c r="F129" s="253" t="s">
        <v>83</v>
      </c>
      <c r="G129" s="251"/>
      <c r="H129" s="254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173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163</v>
      </c>
    </row>
    <row r="130" s="2" customFormat="1" ht="16.5" customHeight="1">
      <c r="A130" s="38"/>
      <c r="B130" s="39"/>
      <c r="C130" s="226" t="s">
        <v>85</v>
      </c>
      <c r="D130" s="226" t="s">
        <v>166</v>
      </c>
      <c r="E130" s="227" t="s">
        <v>861</v>
      </c>
      <c r="F130" s="228" t="s">
        <v>862</v>
      </c>
      <c r="G130" s="229" t="s">
        <v>180</v>
      </c>
      <c r="H130" s="230">
        <v>1</v>
      </c>
      <c r="I130" s="231"/>
      <c r="J130" s="232">
        <f>ROUND(I130*H130,2)</f>
        <v>0</v>
      </c>
      <c r="K130" s="228" t="s">
        <v>170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0.0017899999999999999</v>
      </c>
      <c r="R130" s="235">
        <f>Q130*H130</f>
        <v>0.0017899999999999999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208</v>
      </c>
      <c r="AT130" s="237" t="s">
        <v>166</v>
      </c>
      <c r="AU130" s="237" t="s">
        <v>85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208</v>
      </c>
      <c r="BM130" s="237" t="s">
        <v>863</v>
      </c>
    </row>
    <row r="131" s="14" customFormat="1">
      <c r="A131" s="14"/>
      <c r="B131" s="250"/>
      <c r="C131" s="251"/>
      <c r="D131" s="241" t="s">
        <v>173</v>
      </c>
      <c r="E131" s="252" t="s">
        <v>1</v>
      </c>
      <c r="F131" s="253" t="s">
        <v>83</v>
      </c>
      <c r="G131" s="251"/>
      <c r="H131" s="254">
        <v>1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173</v>
      </c>
      <c r="AU131" s="260" t="s">
        <v>85</v>
      </c>
      <c r="AV131" s="14" t="s">
        <v>85</v>
      </c>
      <c r="AW131" s="14" t="s">
        <v>32</v>
      </c>
      <c r="AX131" s="14" t="s">
        <v>76</v>
      </c>
      <c r="AY131" s="260" t="s">
        <v>163</v>
      </c>
    </row>
    <row r="132" s="2" customFormat="1" ht="16.5" customHeight="1">
      <c r="A132" s="38"/>
      <c r="B132" s="39"/>
      <c r="C132" s="226" t="s">
        <v>164</v>
      </c>
      <c r="D132" s="226" t="s">
        <v>166</v>
      </c>
      <c r="E132" s="227" t="s">
        <v>864</v>
      </c>
      <c r="F132" s="228" t="s">
        <v>865</v>
      </c>
      <c r="G132" s="229" t="s">
        <v>246</v>
      </c>
      <c r="H132" s="230">
        <v>4</v>
      </c>
      <c r="I132" s="231"/>
      <c r="J132" s="232">
        <f>ROUND(I132*H132,2)</f>
        <v>0</v>
      </c>
      <c r="K132" s="228" t="s">
        <v>170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0.00040999999999999999</v>
      </c>
      <c r="R132" s="235">
        <f>Q132*H132</f>
        <v>0.00164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208</v>
      </c>
      <c r="AT132" s="237" t="s">
        <v>166</v>
      </c>
      <c r="AU132" s="237" t="s">
        <v>85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208</v>
      </c>
      <c r="BM132" s="237" t="s">
        <v>866</v>
      </c>
    </row>
    <row r="133" s="14" customFormat="1">
      <c r="A133" s="14"/>
      <c r="B133" s="250"/>
      <c r="C133" s="251"/>
      <c r="D133" s="241" t="s">
        <v>173</v>
      </c>
      <c r="E133" s="252" t="s">
        <v>1</v>
      </c>
      <c r="F133" s="253" t="s">
        <v>164</v>
      </c>
      <c r="G133" s="251"/>
      <c r="H133" s="254">
        <v>3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173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163</v>
      </c>
    </row>
    <row r="134" s="14" customFormat="1">
      <c r="A134" s="14"/>
      <c r="B134" s="250"/>
      <c r="C134" s="251"/>
      <c r="D134" s="241" t="s">
        <v>173</v>
      </c>
      <c r="E134" s="252" t="s">
        <v>1</v>
      </c>
      <c r="F134" s="253" t="s">
        <v>867</v>
      </c>
      <c r="G134" s="251"/>
      <c r="H134" s="254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173</v>
      </c>
      <c r="AU134" s="260" t="s">
        <v>85</v>
      </c>
      <c r="AV134" s="14" t="s">
        <v>85</v>
      </c>
      <c r="AW134" s="14" t="s">
        <v>32</v>
      </c>
      <c r="AX134" s="14" t="s">
        <v>76</v>
      </c>
      <c r="AY134" s="260" t="s">
        <v>163</v>
      </c>
    </row>
    <row r="135" s="2" customFormat="1" ht="16.5" customHeight="1">
      <c r="A135" s="38"/>
      <c r="B135" s="39"/>
      <c r="C135" s="226" t="s">
        <v>171</v>
      </c>
      <c r="D135" s="226" t="s">
        <v>166</v>
      </c>
      <c r="E135" s="227" t="s">
        <v>868</v>
      </c>
      <c r="F135" s="228" t="s">
        <v>869</v>
      </c>
      <c r="G135" s="229" t="s">
        <v>180</v>
      </c>
      <c r="H135" s="230">
        <v>6</v>
      </c>
      <c r="I135" s="231"/>
      <c r="J135" s="232">
        <f>ROUND(I135*H135,2)</f>
        <v>0</v>
      </c>
      <c r="K135" s="228" t="s">
        <v>170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208</v>
      </c>
      <c r="AT135" s="237" t="s">
        <v>166</v>
      </c>
      <c r="AU135" s="237" t="s">
        <v>85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208</v>
      </c>
      <c r="BM135" s="237" t="s">
        <v>870</v>
      </c>
    </row>
    <row r="136" s="14" customFormat="1">
      <c r="A136" s="14"/>
      <c r="B136" s="250"/>
      <c r="C136" s="251"/>
      <c r="D136" s="241" t="s">
        <v>173</v>
      </c>
      <c r="E136" s="252" t="s">
        <v>1</v>
      </c>
      <c r="F136" s="253" t="s">
        <v>176</v>
      </c>
      <c r="G136" s="251"/>
      <c r="H136" s="254">
        <v>6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173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163</v>
      </c>
    </row>
    <row r="137" s="2" customFormat="1">
      <c r="A137" s="38"/>
      <c r="B137" s="39"/>
      <c r="C137" s="226" t="s">
        <v>199</v>
      </c>
      <c r="D137" s="226" t="s">
        <v>166</v>
      </c>
      <c r="E137" s="227" t="s">
        <v>871</v>
      </c>
      <c r="F137" s="228" t="s">
        <v>872</v>
      </c>
      <c r="G137" s="229" t="s">
        <v>180</v>
      </c>
      <c r="H137" s="230">
        <v>4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0.00050000000000000001</v>
      </c>
      <c r="R137" s="235">
        <f>Q137*H137</f>
        <v>0.002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208</v>
      </c>
      <c r="AT137" s="237" t="s">
        <v>166</v>
      </c>
      <c r="AU137" s="237" t="s">
        <v>85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208</v>
      </c>
      <c r="BM137" s="237" t="s">
        <v>873</v>
      </c>
    </row>
    <row r="138" s="14" customFormat="1">
      <c r="A138" s="14"/>
      <c r="B138" s="250"/>
      <c r="C138" s="251"/>
      <c r="D138" s="241" t="s">
        <v>173</v>
      </c>
      <c r="E138" s="252" t="s">
        <v>1</v>
      </c>
      <c r="F138" s="253" t="s">
        <v>171</v>
      </c>
      <c r="G138" s="251"/>
      <c r="H138" s="254">
        <v>4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173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163</v>
      </c>
    </row>
    <row r="139" s="2" customFormat="1">
      <c r="A139" s="38"/>
      <c r="B139" s="39"/>
      <c r="C139" s="226" t="s">
        <v>176</v>
      </c>
      <c r="D139" s="226" t="s">
        <v>166</v>
      </c>
      <c r="E139" s="227" t="s">
        <v>874</v>
      </c>
      <c r="F139" s="228" t="s">
        <v>875</v>
      </c>
      <c r="G139" s="229" t="s">
        <v>402</v>
      </c>
      <c r="H139" s="271"/>
      <c r="I139" s="231"/>
      <c r="J139" s="232">
        <f>ROUND(I139*H139,2)</f>
        <v>0</v>
      </c>
      <c r="K139" s="228" t="s">
        <v>170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208</v>
      </c>
      <c r="AT139" s="237" t="s">
        <v>166</v>
      </c>
      <c r="AU139" s="237" t="s">
        <v>85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208</v>
      </c>
      <c r="BM139" s="237" t="s">
        <v>876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877</v>
      </c>
      <c r="F140" s="224" t="s">
        <v>878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SUM(P141:P158)</f>
        <v>0</v>
      </c>
      <c r="Q140" s="218"/>
      <c r="R140" s="219">
        <f>SUM(R141:R158)</f>
        <v>0.01336</v>
      </c>
      <c r="S140" s="218"/>
      <c r="T140" s="220">
        <f>SUM(T141:T158)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85</v>
      </c>
      <c r="AT140" s="222" t="s">
        <v>75</v>
      </c>
      <c r="AU140" s="222" t="s">
        <v>83</v>
      </c>
      <c r="AY140" s="221" t="s">
        <v>163</v>
      </c>
      <c r="BK140" s="223">
        <f>SUM(BK141:BK158)</f>
        <v>0</v>
      </c>
    </row>
    <row r="141" s="2" customFormat="1">
      <c r="A141" s="38"/>
      <c r="B141" s="39"/>
      <c r="C141" s="226" t="s">
        <v>212</v>
      </c>
      <c r="D141" s="226" t="s">
        <v>166</v>
      </c>
      <c r="E141" s="227" t="s">
        <v>879</v>
      </c>
      <c r="F141" s="228" t="s">
        <v>880</v>
      </c>
      <c r="G141" s="229" t="s">
        <v>246</v>
      </c>
      <c r="H141" s="230">
        <v>15</v>
      </c>
      <c r="I141" s="231"/>
      <c r="J141" s="232">
        <f>ROUND(I141*H141,2)</f>
        <v>0</v>
      </c>
      <c r="K141" s="228" t="s">
        <v>170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0.00058</v>
      </c>
      <c r="R141" s="235">
        <f>Q141*H141</f>
        <v>0.0086999999999999994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208</v>
      </c>
      <c r="AT141" s="237" t="s">
        <v>166</v>
      </c>
      <c r="AU141" s="237" t="s">
        <v>85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208</v>
      </c>
      <c r="BM141" s="237" t="s">
        <v>881</v>
      </c>
    </row>
    <row r="142" s="14" customFormat="1">
      <c r="A142" s="14"/>
      <c r="B142" s="250"/>
      <c r="C142" s="251"/>
      <c r="D142" s="241" t="s">
        <v>173</v>
      </c>
      <c r="E142" s="252" t="s">
        <v>1</v>
      </c>
      <c r="F142" s="253" t="s">
        <v>882</v>
      </c>
      <c r="G142" s="251"/>
      <c r="H142" s="254">
        <v>13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173</v>
      </c>
      <c r="AU142" s="260" t="s">
        <v>85</v>
      </c>
      <c r="AV142" s="14" t="s">
        <v>85</v>
      </c>
      <c r="AW142" s="14" t="s">
        <v>32</v>
      </c>
      <c r="AX142" s="14" t="s">
        <v>76</v>
      </c>
      <c r="AY142" s="260" t="s">
        <v>163</v>
      </c>
    </row>
    <row r="143" s="14" customFormat="1">
      <c r="A143" s="14"/>
      <c r="B143" s="250"/>
      <c r="C143" s="251"/>
      <c r="D143" s="241" t="s">
        <v>173</v>
      </c>
      <c r="E143" s="252" t="s">
        <v>1</v>
      </c>
      <c r="F143" s="253" t="s">
        <v>883</v>
      </c>
      <c r="G143" s="251"/>
      <c r="H143" s="254">
        <v>2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173</v>
      </c>
      <c r="AU143" s="260" t="s">
        <v>85</v>
      </c>
      <c r="AV143" s="14" t="s">
        <v>85</v>
      </c>
      <c r="AW143" s="14" t="s">
        <v>32</v>
      </c>
      <c r="AX143" s="14" t="s">
        <v>76</v>
      </c>
      <c r="AY143" s="260" t="s">
        <v>163</v>
      </c>
    </row>
    <row r="144" s="2" customFormat="1">
      <c r="A144" s="38"/>
      <c r="B144" s="39"/>
      <c r="C144" s="226" t="s">
        <v>217</v>
      </c>
      <c r="D144" s="226" t="s">
        <v>166</v>
      </c>
      <c r="E144" s="227" t="s">
        <v>884</v>
      </c>
      <c r="F144" s="228" t="s">
        <v>885</v>
      </c>
      <c r="G144" s="229" t="s">
        <v>180</v>
      </c>
      <c r="H144" s="230">
        <v>4</v>
      </c>
      <c r="I144" s="231"/>
      <c r="J144" s="232">
        <f>ROUND(I144*H144,2)</f>
        <v>0</v>
      </c>
      <c r="K144" s="228" t="s">
        <v>170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1.0000000000000001E-05</v>
      </c>
      <c r="R144" s="235">
        <f>Q144*H144</f>
        <v>4.0000000000000003E-05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208</v>
      </c>
      <c r="AT144" s="237" t="s">
        <v>166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208</v>
      </c>
      <c r="BM144" s="237" t="s">
        <v>886</v>
      </c>
    </row>
    <row r="145" s="14" customFormat="1">
      <c r="A145" s="14"/>
      <c r="B145" s="250"/>
      <c r="C145" s="251"/>
      <c r="D145" s="241" t="s">
        <v>173</v>
      </c>
      <c r="E145" s="252" t="s">
        <v>1</v>
      </c>
      <c r="F145" s="253" t="s">
        <v>887</v>
      </c>
      <c r="G145" s="251"/>
      <c r="H145" s="254">
        <v>4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173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163</v>
      </c>
    </row>
    <row r="146" s="2" customFormat="1">
      <c r="A146" s="38"/>
      <c r="B146" s="39"/>
      <c r="C146" s="226" t="s">
        <v>189</v>
      </c>
      <c r="D146" s="226" t="s">
        <v>166</v>
      </c>
      <c r="E146" s="227" t="s">
        <v>888</v>
      </c>
      <c r="F146" s="228" t="s">
        <v>889</v>
      </c>
      <c r="G146" s="229" t="s">
        <v>246</v>
      </c>
      <c r="H146" s="230">
        <v>15</v>
      </c>
      <c r="I146" s="231"/>
      <c r="J146" s="232">
        <f>ROUND(I146*H146,2)</f>
        <v>0</v>
      </c>
      <c r="K146" s="228" t="s">
        <v>170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4.0000000000000003E-05</v>
      </c>
      <c r="R146" s="235">
        <f>Q146*H146</f>
        <v>0.00060000000000000006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208</v>
      </c>
      <c r="AT146" s="237" t="s">
        <v>166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208</v>
      </c>
      <c r="BM146" s="237" t="s">
        <v>890</v>
      </c>
    </row>
    <row r="147" s="14" customFormat="1">
      <c r="A147" s="14"/>
      <c r="B147" s="250"/>
      <c r="C147" s="251"/>
      <c r="D147" s="241" t="s">
        <v>173</v>
      </c>
      <c r="E147" s="252" t="s">
        <v>1</v>
      </c>
      <c r="F147" s="253" t="s">
        <v>8</v>
      </c>
      <c r="G147" s="251"/>
      <c r="H147" s="254">
        <v>15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173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163</v>
      </c>
    </row>
    <row r="148" s="2" customFormat="1" ht="16.5" customHeight="1">
      <c r="A148" s="38"/>
      <c r="B148" s="39"/>
      <c r="C148" s="226" t="s">
        <v>231</v>
      </c>
      <c r="D148" s="226" t="s">
        <v>166</v>
      </c>
      <c r="E148" s="227" t="s">
        <v>891</v>
      </c>
      <c r="F148" s="228" t="s">
        <v>892</v>
      </c>
      <c r="G148" s="229" t="s">
        <v>180</v>
      </c>
      <c r="H148" s="230">
        <v>8</v>
      </c>
      <c r="I148" s="231"/>
      <c r="J148" s="232">
        <f>ROUND(I148*H148,2)</f>
        <v>0</v>
      </c>
      <c r="K148" s="228" t="s">
        <v>170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208</v>
      </c>
      <c r="AT148" s="237" t="s">
        <v>166</v>
      </c>
      <c r="AU148" s="237" t="s">
        <v>85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208</v>
      </c>
      <c r="BM148" s="237" t="s">
        <v>893</v>
      </c>
    </row>
    <row r="149" s="14" customFormat="1">
      <c r="A149" s="14"/>
      <c r="B149" s="250"/>
      <c r="C149" s="251"/>
      <c r="D149" s="241" t="s">
        <v>173</v>
      </c>
      <c r="E149" s="252" t="s">
        <v>1</v>
      </c>
      <c r="F149" s="253" t="s">
        <v>894</v>
      </c>
      <c r="G149" s="251"/>
      <c r="H149" s="254">
        <v>8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173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163</v>
      </c>
    </row>
    <row r="150" s="2" customFormat="1" ht="21.75" customHeight="1">
      <c r="A150" s="38"/>
      <c r="B150" s="39"/>
      <c r="C150" s="226" t="s">
        <v>235</v>
      </c>
      <c r="D150" s="226" t="s">
        <v>166</v>
      </c>
      <c r="E150" s="227" t="s">
        <v>895</v>
      </c>
      <c r="F150" s="228" t="s">
        <v>896</v>
      </c>
      <c r="G150" s="229" t="s">
        <v>180</v>
      </c>
      <c r="H150" s="230">
        <v>4</v>
      </c>
      <c r="I150" s="231"/>
      <c r="J150" s="232">
        <f>ROUND(I150*H150,2)</f>
        <v>0</v>
      </c>
      <c r="K150" s="228" t="s">
        <v>170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0.00012999999999999999</v>
      </c>
      <c r="R150" s="235">
        <f>Q150*H150</f>
        <v>0.00051999999999999995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208</v>
      </c>
      <c r="AT150" s="237" t="s">
        <v>166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208</v>
      </c>
      <c r="BM150" s="237" t="s">
        <v>897</v>
      </c>
    </row>
    <row r="151" s="14" customFormat="1">
      <c r="A151" s="14"/>
      <c r="B151" s="250"/>
      <c r="C151" s="251"/>
      <c r="D151" s="241" t="s">
        <v>173</v>
      </c>
      <c r="E151" s="252" t="s">
        <v>1</v>
      </c>
      <c r="F151" s="253" t="s">
        <v>171</v>
      </c>
      <c r="G151" s="251"/>
      <c r="H151" s="254">
        <v>4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173</v>
      </c>
      <c r="AU151" s="260" t="s">
        <v>85</v>
      </c>
      <c r="AV151" s="14" t="s">
        <v>85</v>
      </c>
      <c r="AW151" s="14" t="s">
        <v>32</v>
      </c>
      <c r="AX151" s="14" t="s">
        <v>76</v>
      </c>
      <c r="AY151" s="260" t="s">
        <v>163</v>
      </c>
    </row>
    <row r="152" s="2" customFormat="1" ht="16.5" customHeight="1">
      <c r="A152" s="38"/>
      <c r="B152" s="39"/>
      <c r="C152" s="226" t="s">
        <v>239</v>
      </c>
      <c r="D152" s="226" t="s">
        <v>166</v>
      </c>
      <c r="E152" s="227" t="s">
        <v>898</v>
      </c>
      <c r="F152" s="228" t="s">
        <v>899</v>
      </c>
      <c r="G152" s="229" t="s">
        <v>900</v>
      </c>
      <c r="H152" s="230">
        <v>2</v>
      </c>
      <c r="I152" s="231"/>
      <c r="J152" s="232">
        <f>ROUND(I152*H152,2)</f>
        <v>0</v>
      </c>
      <c r="K152" s="228" t="s">
        <v>170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0.00025000000000000001</v>
      </c>
      <c r="R152" s="235">
        <f>Q152*H152</f>
        <v>0.00050000000000000001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208</v>
      </c>
      <c r="AT152" s="237" t="s">
        <v>166</v>
      </c>
      <c r="AU152" s="237" t="s">
        <v>85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208</v>
      </c>
      <c r="BM152" s="237" t="s">
        <v>901</v>
      </c>
    </row>
    <row r="153" s="14" customFormat="1">
      <c r="A153" s="14"/>
      <c r="B153" s="250"/>
      <c r="C153" s="251"/>
      <c r="D153" s="241" t="s">
        <v>173</v>
      </c>
      <c r="E153" s="252" t="s">
        <v>1</v>
      </c>
      <c r="F153" s="253" t="s">
        <v>85</v>
      </c>
      <c r="G153" s="251"/>
      <c r="H153" s="254">
        <v>2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173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163</v>
      </c>
    </row>
    <row r="154" s="2" customFormat="1">
      <c r="A154" s="38"/>
      <c r="B154" s="39"/>
      <c r="C154" s="226" t="s">
        <v>243</v>
      </c>
      <c r="D154" s="226" t="s">
        <v>166</v>
      </c>
      <c r="E154" s="227" t="s">
        <v>902</v>
      </c>
      <c r="F154" s="228" t="s">
        <v>903</v>
      </c>
      <c r="G154" s="229" t="s">
        <v>246</v>
      </c>
      <c r="H154" s="230">
        <v>15</v>
      </c>
      <c r="I154" s="231"/>
      <c r="J154" s="232">
        <f>ROUND(I154*H154,2)</f>
        <v>0</v>
      </c>
      <c r="K154" s="228" t="s">
        <v>170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0.00019000000000000001</v>
      </c>
      <c r="R154" s="235">
        <f>Q154*H154</f>
        <v>0.0028500000000000001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208</v>
      </c>
      <c r="AT154" s="237" t="s">
        <v>166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208</v>
      </c>
      <c r="BM154" s="237" t="s">
        <v>904</v>
      </c>
    </row>
    <row r="155" s="14" customFormat="1">
      <c r="A155" s="14"/>
      <c r="B155" s="250"/>
      <c r="C155" s="251"/>
      <c r="D155" s="241" t="s">
        <v>173</v>
      </c>
      <c r="E155" s="252" t="s">
        <v>1</v>
      </c>
      <c r="F155" s="253" t="s">
        <v>8</v>
      </c>
      <c r="G155" s="251"/>
      <c r="H155" s="254">
        <v>15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173</v>
      </c>
      <c r="AU155" s="260" t="s">
        <v>85</v>
      </c>
      <c r="AV155" s="14" t="s">
        <v>85</v>
      </c>
      <c r="AW155" s="14" t="s">
        <v>32</v>
      </c>
      <c r="AX155" s="14" t="s">
        <v>76</v>
      </c>
      <c r="AY155" s="260" t="s">
        <v>163</v>
      </c>
    </row>
    <row r="156" s="2" customFormat="1" ht="21.75" customHeight="1">
      <c r="A156" s="38"/>
      <c r="B156" s="39"/>
      <c r="C156" s="226" t="s">
        <v>249</v>
      </c>
      <c r="D156" s="226" t="s">
        <v>166</v>
      </c>
      <c r="E156" s="227" t="s">
        <v>905</v>
      </c>
      <c r="F156" s="228" t="s">
        <v>906</v>
      </c>
      <c r="G156" s="229" t="s">
        <v>246</v>
      </c>
      <c r="H156" s="230">
        <v>15</v>
      </c>
      <c r="I156" s="231"/>
      <c r="J156" s="232">
        <f>ROUND(I156*H156,2)</f>
        <v>0</v>
      </c>
      <c r="K156" s="228" t="s">
        <v>170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1.0000000000000001E-05</v>
      </c>
      <c r="R156" s="235">
        <f>Q156*H156</f>
        <v>0.00015000000000000001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208</v>
      </c>
      <c r="AT156" s="237" t="s">
        <v>166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208</v>
      </c>
      <c r="BM156" s="237" t="s">
        <v>907</v>
      </c>
    </row>
    <row r="157" s="14" customFormat="1">
      <c r="A157" s="14"/>
      <c r="B157" s="250"/>
      <c r="C157" s="251"/>
      <c r="D157" s="241" t="s">
        <v>173</v>
      </c>
      <c r="E157" s="252" t="s">
        <v>1</v>
      </c>
      <c r="F157" s="253" t="s">
        <v>8</v>
      </c>
      <c r="G157" s="251"/>
      <c r="H157" s="254">
        <v>15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173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163</v>
      </c>
    </row>
    <row r="158" s="2" customFormat="1">
      <c r="A158" s="38"/>
      <c r="B158" s="39"/>
      <c r="C158" s="226" t="s">
        <v>8</v>
      </c>
      <c r="D158" s="226" t="s">
        <v>166</v>
      </c>
      <c r="E158" s="227" t="s">
        <v>908</v>
      </c>
      <c r="F158" s="228" t="s">
        <v>909</v>
      </c>
      <c r="G158" s="229" t="s">
        <v>402</v>
      </c>
      <c r="H158" s="271"/>
      <c r="I158" s="231"/>
      <c r="J158" s="232">
        <f>ROUND(I158*H158,2)</f>
        <v>0</v>
      </c>
      <c r="K158" s="228" t="s">
        <v>170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208</v>
      </c>
      <c r="AT158" s="237" t="s">
        <v>166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208</v>
      </c>
      <c r="BM158" s="237" t="s">
        <v>910</v>
      </c>
    </row>
    <row r="159" s="12" customFormat="1" ht="22.8" customHeight="1">
      <c r="A159" s="12"/>
      <c r="B159" s="210"/>
      <c r="C159" s="211"/>
      <c r="D159" s="212" t="s">
        <v>75</v>
      </c>
      <c r="E159" s="224" t="s">
        <v>911</v>
      </c>
      <c r="F159" s="224" t="s">
        <v>912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SUM(P160:P170)</f>
        <v>0</v>
      </c>
      <c r="Q159" s="218"/>
      <c r="R159" s="219">
        <f>SUM(R160:R170)</f>
        <v>0.043400000000000001</v>
      </c>
      <c r="S159" s="218"/>
      <c r="T159" s="220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85</v>
      </c>
      <c r="AT159" s="222" t="s">
        <v>75</v>
      </c>
      <c r="AU159" s="222" t="s">
        <v>83</v>
      </c>
      <c r="AY159" s="221" t="s">
        <v>163</v>
      </c>
      <c r="BK159" s="223">
        <f>SUM(BK160:BK170)</f>
        <v>0</v>
      </c>
    </row>
    <row r="160" s="2" customFormat="1" ht="33" customHeight="1">
      <c r="A160" s="38"/>
      <c r="B160" s="39"/>
      <c r="C160" s="226" t="s">
        <v>208</v>
      </c>
      <c r="D160" s="226" t="s">
        <v>166</v>
      </c>
      <c r="E160" s="227" t="s">
        <v>913</v>
      </c>
      <c r="F160" s="228" t="s">
        <v>914</v>
      </c>
      <c r="G160" s="229" t="s">
        <v>915</v>
      </c>
      <c r="H160" s="230">
        <v>2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0.017260000000000001</v>
      </c>
      <c r="R160" s="235">
        <f>Q160*H160</f>
        <v>0.034520000000000002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208</v>
      </c>
      <c r="AT160" s="237" t="s">
        <v>166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208</v>
      </c>
      <c r="BM160" s="237" t="s">
        <v>916</v>
      </c>
    </row>
    <row r="161" s="14" customFormat="1">
      <c r="A161" s="14"/>
      <c r="B161" s="250"/>
      <c r="C161" s="251"/>
      <c r="D161" s="241" t="s">
        <v>173</v>
      </c>
      <c r="E161" s="252" t="s">
        <v>1</v>
      </c>
      <c r="F161" s="253" t="s">
        <v>917</v>
      </c>
      <c r="G161" s="251"/>
      <c r="H161" s="254">
        <v>2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173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163</v>
      </c>
    </row>
    <row r="162" s="2" customFormat="1" ht="16.5" customHeight="1">
      <c r="A162" s="38"/>
      <c r="B162" s="39"/>
      <c r="C162" s="226" t="s">
        <v>263</v>
      </c>
      <c r="D162" s="226" t="s">
        <v>166</v>
      </c>
      <c r="E162" s="227" t="s">
        <v>918</v>
      </c>
      <c r="F162" s="228" t="s">
        <v>919</v>
      </c>
      <c r="G162" s="229" t="s">
        <v>180</v>
      </c>
      <c r="H162" s="230">
        <v>2</v>
      </c>
      <c r="I162" s="231"/>
      <c r="J162" s="232">
        <f>ROUND(I162*H162,2)</f>
        <v>0</v>
      </c>
      <c r="K162" s="228" t="s">
        <v>170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0.00109</v>
      </c>
      <c r="R162" s="235">
        <f>Q162*H162</f>
        <v>0.0021800000000000001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208</v>
      </c>
      <c r="AT162" s="237" t="s">
        <v>166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208</v>
      </c>
      <c r="BM162" s="237" t="s">
        <v>920</v>
      </c>
    </row>
    <row r="163" s="14" customFormat="1">
      <c r="A163" s="14"/>
      <c r="B163" s="250"/>
      <c r="C163" s="251"/>
      <c r="D163" s="241" t="s">
        <v>173</v>
      </c>
      <c r="E163" s="252" t="s">
        <v>1</v>
      </c>
      <c r="F163" s="253" t="s">
        <v>85</v>
      </c>
      <c r="G163" s="251"/>
      <c r="H163" s="254">
        <v>2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173</v>
      </c>
      <c r="AU163" s="260" t="s">
        <v>85</v>
      </c>
      <c r="AV163" s="14" t="s">
        <v>85</v>
      </c>
      <c r="AW163" s="14" t="s">
        <v>32</v>
      </c>
      <c r="AX163" s="14" t="s">
        <v>76</v>
      </c>
      <c r="AY163" s="260" t="s">
        <v>163</v>
      </c>
    </row>
    <row r="164" s="2" customFormat="1">
      <c r="A164" s="38"/>
      <c r="B164" s="39"/>
      <c r="C164" s="226" t="s">
        <v>268</v>
      </c>
      <c r="D164" s="226" t="s">
        <v>166</v>
      </c>
      <c r="E164" s="227" t="s">
        <v>921</v>
      </c>
      <c r="F164" s="228" t="s">
        <v>922</v>
      </c>
      <c r="G164" s="229" t="s">
        <v>915</v>
      </c>
      <c r="H164" s="230">
        <v>2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0.0020799999999999998</v>
      </c>
      <c r="R164" s="235">
        <f>Q164*H164</f>
        <v>0.0041599999999999996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208</v>
      </c>
      <c r="AT164" s="237" t="s">
        <v>166</v>
      </c>
      <c r="AU164" s="237" t="s">
        <v>85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208</v>
      </c>
      <c r="BM164" s="237" t="s">
        <v>923</v>
      </c>
    </row>
    <row r="165" s="14" customFormat="1">
      <c r="A165" s="14"/>
      <c r="B165" s="250"/>
      <c r="C165" s="251"/>
      <c r="D165" s="241" t="s">
        <v>173</v>
      </c>
      <c r="E165" s="252" t="s">
        <v>1</v>
      </c>
      <c r="F165" s="253" t="s">
        <v>85</v>
      </c>
      <c r="G165" s="251"/>
      <c r="H165" s="254">
        <v>2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173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163</v>
      </c>
    </row>
    <row r="166" s="2" customFormat="1" ht="21.75" customHeight="1">
      <c r="A166" s="38"/>
      <c r="B166" s="39"/>
      <c r="C166" s="226" t="s">
        <v>273</v>
      </c>
      <c r="D166" s="226" t="s">
        <v>166</v>
      </c>
      <c r="E166" s="227" t="s">
        <v>924</v>
      </c>
      <c r="F166" s="228" t="s">
        <v>925</v>
      </c>
      <c r="G166" s="229" t="s">
        <v>915</v>
      </c>
      <c r="H166" s="230">
        <v>1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0.0020799999999999998</v>
      </c>
      <c r="R166" s="235">
        <f>Q166*H166</f>
        <v>0.0020799999999999998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208</v>
      </c>
      <c r="AT166" s="237" t="s">
        <v>166</v>
      </c>
      <c r="AU166" s="237" t="s">
        <v>85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208</v>
      </c>
      <c r="BM166" s="237" t="s">
        <v>926</v>
      </c>
    </row>
    <row r="167" s="14" customFormat="1">
      <c r="A167" s="14"/>
      <c r="B167" s="250"/>
      <c r="C167" s="251"/>
      <c r="D167" s="241" t="s">
        <v>173</v>
      </c>
      <c r="E167" s="252" t="s">
        <v>1</v>
      </c>
      <c r="F167" s="253" t="s">
        <v>83</v>
      </c>
      <c r="G167" s="251"/>
      <c r="H167" s="254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173</v>
      </c>
      <c r="AU167" s="260" t="s">
        <v>85</v>
      </c>
      <c r="AV167" s="14" t="s">
        <v>85</v>
      </c>
      <c r="AW167" s="14" t="s">
        <v>32</v>
      </c>
      <c r="AX167" s="14" t="s">
        <v>76</v>
      </c>
      <c r="AY167" s="260" t="s">
        <v>163</v>
      </c>
    </row>
    <row r="168" s="2" customFormat="1" ht="21.75" customHeight="1">
      <c r="A168" s="38"/>
      <c r="B168" s="39"/>
      <c r="C168" s="226" t="s">
        <v>278</v>
      </c>
      <c r="D168" s="226" t="s">
        <v>166</v>
      </c>
      <c r="E168" s="227" t="s">
        <v>927</v>
      </c>
      <c r="F168" s="228" t="s">
        <v>928</v>
      </c>
      <c r="G168" s="229" t="s">
        <v>180</v>
      </c>
      <c r="H168" s="230">
        <v>2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0.00023000000000000001</v>
      </c>
      <c r="R168" s="235">
        <f>Q168*H168</f>
        <v>0.00046000000000000001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208</v>
      </c>
      <c r="AT168" s="237" t="s">
        <v>166</v>
      </c>
      <c r="AU168" s="237" t="s">
        <v>85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208</v>
      </c>
      <c r="BM168" s="237" t="s">
        <v>929</v>
      </c>
    </row>
    <row r="169" s="14" customFormat="1">
      <c r="A169" s="14"/>
      <c r="B169" s="250"/>
      <c r="C169" s="251"/>
      <c r="D169" s="241" t="s">
        <v>173</v>
      </c>
      <c r="E169" s="252" t="s">
        <v>1</v>
      </c>
      <c r="F169" s="253" t="s">
        <v>85</v>
      </c>
      <c r="G169" s="251"/>
      <c r="H169" s="254">
        <v>2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173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163</v>
      </c>
    </row>
    <row r="170" s="2" customFormat="1">
      <c r="A170" s="38"/>
      <c r="B170" s="39"/>
      <c r="C170" s="226" t="s">
        <v>7</v>
      </c>
      <c r="D170" s="226" t="s">
        <v>166</v>
      </c>
      <c r="E170" s="227" t="s">
        <v>930</v>
      </c>
      <c r="F170" s="228" t="s">
        <v>931</v>
      </c>
      <c r="G170" s="229" t="s">
        <v>402</v>
      </c>
      <c r="H170" s="271"/>
      <c r="I170" s="231"/>
      <c r="J170" s="232">
        <f>ROUND(I170*H170,2)</f>
        <v>0</v>
      </c>
      <c r="K170" s="228" t="s">
        <v>170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208</v>
      </c>
      <c r="AT170" s="237" t="s">
        <v>166</v>
      </c>
      <c r="AU170" s="237" t="s">
        <v>85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208</v>
      </c>
      <c r="BM170" s="237" t="s">
        <v>932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933</v>
      </c>
      <c r="F171" s="224" t="s">
        <v>934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SUM(P172:P177)</f>
        <v>0</v>
      </c>
      <c r="Q171" s="218"/>
      <c r="R171" s="219">
        <f>SUM(R172:R177)</f>
        <v>0</v>
      </c>
      <c r="S171" s="218"/>
      <c r="T171" s="220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171</v>
      </c>
      <c r="AT171" s="222" t="s">
        <v>75</v>
      </c>
      <c r="AU171" s="222" t="s">
        <v>83</v>
      </c>
      <c r="AY171" s="221" t="s">
        <v>163</v>
      </c>
      <c r="BK171" s="223">
        <f>SUM(BK172:BK177)</f>
        <v>0</v>
      </c>
    </row>
    <row r="172" s="2" customFormat="1" ht="16.5" customHeight="1">
      <c r="A172" s="38"/>
      <c r="B172" s="39"/>
      <c r="C172" s="226" t="s">
        <v>296</v>
      </c>
      <c r="D172" s="226" t="s">
        <v>166</v>
      </c>
      <c r="E172" s="227" t="s">
        <v>935</v>
      </c>
      <c r="F172" s="228" t="s">
        <v>936</v>
      </c>
      <c r="G172" s="229" t="s">
        <v>595</v>
      </c>
      <c r="H172" s="230">
        <v>35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385</v>
      </c>
      <c r="AT172" s="237" t="s">
        <v>166</v>
      </c>
      <c r="AU172" s="237" t="s">
        <v>85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385</v>
      </c>
      <c r="BM172" s="237" t="s">
        <v>937</v>
      </c>
    </row>
    <row r="173" s="14" customFormat="1">
      <c r="A173" s="14"/>
      <c r="B173" s="250"/>
      <c r="C173" s="251"/>
      <c r="D173" s="241" t="s">
        <v>173</v>
      </c>
      <c r="E173" s="252" t="s">
        <v>1</v>
      </c>
      <c r="F173" s="253" t="s">
        <v>366</v>
      </c>
      <c r="G173" s="251"/>
      <c r="H173" s="254">
        <v>35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173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163</v>
      </c>
    </row>
    <row r="174" s="2" customFormat="1" ht="16.5" customHeight="1">
      <c r="A174" s="38"/>
      <c r="B174" s="39"/>
      <c r="C174" s="226" t="s">
        <v>304</v>
      </c>
      <c r="D174" s="226" t="s">
        <v>166</v>
      </c>
      <c r="E174" s="227" t="s">
        <v>938</v>
      </c>
      <c r="F174" s="228" t="s">
        <v>939</v>
      </c>
      <c r="G174" s="229" t="s">
        <v>595</v>
      </c>
      <c r="H174" s="230">
        <v>6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385</v>
      </c>
      <c r="AT174" s="237" t="s">
        <v>166</v>
      </c>
      <c r="AU174" s="237" t="s">
        <v>85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385</v>
      </c>
      <c r="BM174" s="237" t="s">
        <v>940</v>
      </c>
    </row>
    <row r="175" s="14" customFormat="1">
      <c r="A175" s="14"/>
      <c r="B175" s="250"/>
      <c r="C175" s="251"/>
      <c r="D175" s="241" t="s">
        <v>173</v>
      </c>
      <c r="E175" s="252" t="s">
        <v>1</v>
      </c>
      <c r="F175" s="253" t="s">
        <v>176</v>
      </c>
      <c r="G175" s="251"/>
      <c r="H175" s="254">
        <v>6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173</v>
      </c>
      <c r="AU175" s="260" t="s">
        <v>85</v>
      </c>
      <c r="AV175" s="14" t="s">
        <v>85</v>
      </c>
      <c r="AW175" s="14" t="s">
        <v>32</v>
      </c>
      <c r="AX175" s="14" t="s">
        <v>76</v>
      </c>
      <c r="AY175" s="260" t="s">
        <v>163</v>
      </c>
    </row>
    <row r="176" s="2" customFormat="1" ht="16.5" customHeight="1">
      <c r="A176" s="38"/>
      <c r="B176" s="39"/>
      <c r="C176" s="226" t="s">
        <v>309</v>
      </c>
      <c r="D176" s="226" t="s">
        <v>166</v>
      </c>
      <c r="E176" s="227" t="s">
        <v>941</v>
      </c>
      <c r="F176" s="228" t="s">
        <v>942</v>
      </c>
      <c r="G176" s="229" t="s">
        <v>595</v>
      </c>
      <c r="H176" s="230">
        <v>3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385</v>
      </c>
      <c r="AT176" s="237" t="s">
        <v>166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385</v>
      </c>
      <c r="BM176" s="237" t="s">
        <v>943</v>
      </c>
    </row>
    <row r="177" s="14" customFormat="1">
      <c r="A177" s="14"/>
      <c r="B177" s="250"/>
      <c r="C177" s="251"/>
      <c r="D177" s="241" t="s">
        <v>173</v>
      </c>
      <c r="E177" s="252" t="s">
        <v>1</v>
      </c>
      <c r="F177" s="253" t="s">
        <v>164</v>
      </c>
      <c r="G177" s="251"/>
      <c r="H177" s="254">
        <v>3</v>
      </c>
      <c r="I177" s="255"/>
      <c r="J177" s="251"/>
      <c r="K177" s="251"/>
      <c r="L177" s="256"/>
      <c r="M177" s="291"/>
      <c r="N177" s="292"/>
      <c r="O177" s="292"/>
      <c r="P177" s="292"/>
      <c r="Q177" s="292"/>
      <c r="R177" s="292"/>
      <c r="S177" s="292"/>
      <c r="T177" s="29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173</v>
      </c>
      <c r="AU177" s="260" t="s">
        <v>85</v>
      </c>
      <c r="AV177" s="14" t="s">
        <v>85</v>
      </c>
      <c r="AW177" s="14" t="s">
        <v>32</v>
      </c>
      <c r="AX177" s="14" t="s">
        <v>76</v>
      </c>
      <c r="AY177" s="260" t="s">
        <v>163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4sdfC241gPqQJcUw3dbm+IbdXhrvqP53uB3FbQKoaBXyS2HenUjIvQrTuPib4mZt8g2QWt0MdD0PtC54+TLIPA==" hashValue="0jyOAthHePDet0s8QBGTT4TPTRgzlX0F9hV/SalWDecGdN2yuxiqAQJVccsZ7KO40j1JayECMaWU8fY10tfZKQ==" algorithmName="SHA-512" password="CC35"/>
  <autoFilter ref="C124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944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945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ROUND((SUM(BE139:BE212)),  2)</f>
        <v>0</v>
      </c>
      <c r="G35" s="38"/>
      <c r="H35" s="38"/>
      <c r="I35" s="164">
        <v>0.20999999999999999</v>
      </c>
      <c r="J35" s="163">
        <f>ROUND(((SUM(BE139:BE212))*I35),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ROUND((SUM(BF139:BF212)),  2)</f>
        <v>0</v>
      </c>
      <c r="G36" s="38"/>
      <c r="H36" s="38"/>
      <c r="I36" s="164">
        <v>0.14999999999999999</v>
      </c>
      <c r="J36" s="163">
        <f>ROUND(((SUM(BF139:BF212))*I36),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ROUND((SUM(BG139:BG212)),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ROUND((SUM(BH139:BH212)),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ROUND((SUM(BI139:BI212)),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D1_01_4g - Silnoproudá elektrotechnika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Bc. Skůra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J139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946</v>
      </c>
      <c r="E99" s="191"/>
      <c r="F99" s="191"/>
      <c r="G99" s="191"/>
      <c r="H99" s="191"/>
      <c r="I99" s="191"/>
      <c r="J99" s="192">
        <f>J140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947</v>
      </c>
      <c r="E100" s="196"/>
      <c r="F100" s="196"/>
      <c r="G100" s="196"/>
      <c r="H100" s="196"/>
      <c r="I100" s="196"/>
      <c r="J100" s="197">
        <f>J141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948</v>
      </c>
      <c r="E101" s="196"/>
      <c r="F101" s="196"/>
      <c r="G101" s="196"/>
      <c r="H101" s="196"/>
      <c r="I101" s="196"/>
      <c r="J101" s="197">
        <f>J143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949</v>
      </c>
      <c r="E102" s="196"/>
      <c r="F102" s="196"/>
      <c r="G102" s="196"/>
      <c r="H102" s="196"/>
      <c r="I102" s="196"/>
      <c r="J102" s="197">
        <f>J146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950</v>
      </c>
      <c r="E103" s="196"/>
      <c r="F103" s="196"/>
      <c r="G103" s="196"/>
      <c r="H103" s="196"/>
      <c r="I103" s="196"/>
      <c r="J103" s="197">
        <f>J150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951</v>
      </c>
      <c r="E104" s="191"/>
      <c r="F104" s="191"/>
      <c r="G104" s="191"/>
      <c r="H104" s="191"/>
      <c r="I104" s="191"/>
      <c r="J104" s="192">
        <f>J152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952</v>
      </c>
      <c r="E105" s="196"/>
      <c r="F105" s="196"/>
      <c r="G105" s="196"/>
      <c r="H105" s="196"/>
      <c r="I105" s="196"/>
      <c r="J105" s="197">
        <f>J153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4"/>
      <c r="C106" s="133"/>
      <c r="D106" s="195" t="s">
        <v>953</v>
      </c>
      <c r="E106" s="196"/>
      <c r="F106" s="196"/>
      <c r="G106" s="196"/>
      <c r="H106" s="196"/>
      <c r="I106" s="196"/>
      <c r="J106" s="197">
        <f>J154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4"/>
      <c r="C107" s="133"/>
      <c r="D107" s="195" t="s">
        <v>954</v>
      </c>
      <c r="E107" s="196"/>
      <c r="F107" s="196"/>
      <c r="G107" s="196"/>
      <c r="H107" s="196"/>
      <c r="I107" s="196"/>
      <c r="J107" s="197">
        <f>J156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4"/>
      <c r="C108" s="133"/>
      <c r="D108" s="195" t="s">
        <v>955</v>
      </c>
      <c r="E108" s="196"/>
      <c r="F108" s="196"/>
      <c r="G108" s="196"/>
      <c r="H108" s="196"/>
      <c r="I108" s="196"/>
      <c r="J108" s="197">
        <f>J158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4"/>
      <c r="C109" s="133"/>
      <c r="D109" s="195" t="s">
        <v>956</v>
      </c>
      <c r="E109" s="196"/>
      <c r="F109" s="196"/>
      <c r="G109" s="196"/>
      <c r="H109" s="196"/>
      <c r="I109" s="196"/>
      <c r="J109" s="197">
        <f>J161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4"/>
      <c r="C110" s="133"/>
      <c r="D110" s="195" t="s">
        <v>957</v>
      </c>
      <c r="E110" s="196"/>
      <c r="F110" s="196"/>
      <c r="G110" s="196"/>
      <c r="H110" s="196"/>
      <c r="I110" s="196"/>
      <c r="J110" s="197">
        <f>J164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4"/>
      <c r="C111" s="133"/>
      <c r="D111" s="195" t="s">
        <v>958</v>
      </c>
      <c r="E111" s="196"/>
      <c r="F111" s="196"/>
      <c r="G111" s="196"/>
      <c r="H111" s="196"/>
      <c r="I111" s="196"/>
      <c r="J111" s="197">
        <f>J177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4"/>
      <c r="C112" s="133"/>
      <c r="D112" s="195" t="s">
        <v>959</v>
      </c>
      <c r="E112" s="196"/>
      <c r="F112" s="196"/>
      <c r="G112" s="196"/>
      <c r="H112" s="196"/>
      <c r="I112" s="196"/>
      <c r="J112" s="197">
        <f>J181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4"/>
      <c r="C113" s="133"/>
      <c r="D113" s="195" t="s">
        <v>960</v>
      </c>
      <c r="E113" s="196"/>
      <c r="F113" s="196"/>
      <c r="G113" s="196"/>
      <c r="H113" s="196"/>
      <c r="I113" s="196"/>
      <c r="J113" s="197">
        <f>J193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4"/>
      <c r="C114" s="133"/>
      <c r="D114" s="195" t="s">
        <v>961</v>
      </c>
      <c r="E114" s="196"/>
      <c r="F114" s="196"/>
      <c r="G114" s="196"/>
      <c r="H114" s="196"/>
      <c r="I114" s="196"/>
      <c r="J114" s="197">
        <f>J197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4"/>
      <c r="C115" s="133"/>
      <c r="D115" s="195" t="s">
        <v>962</v>
      </c>
      <c r="E115" s="196"/>
      <c r="F115" s="196"/>
      <c r="G115" s="196"/>
      <c r="H115" s="196"/>
      <c r="I115" s="196"/>
      <c r="J115" s="197">
        <f>J205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4"/>
      <c r="C116" s="133"/>
      <c r="D116" s="195" t="s">
        <v>963</v>
      </c>
      <c r="E116" s="196"/>
      <c r="F116" s="196"/>
      <c r="G116" s="196"/>
      <c r="H116" s="196"/>
      <c r="I116" s="196"/>
      <c r="J116" s="197">
        <f>J209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94"/>
      <c r="C117" s="133"/>
      <c r="D117" s="195" t="s">
        <v>964</v>
      </c>
      <c r="E117" s="196"/>
      <c r="F117" s="196"/>
      <c r="G117" s="196"/>
      <c r="H117" s="196"/>
      <c r="I117" s="196"/>
      <c r="J117" s="197">
        <f>J211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148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3" t="str">
        <f>E7</f>
        <v>Nemocnice Cheb, 2 izolační boxy v oddělení JIP Interna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" customFormat="1" ht="12" customHeight="1">
      <c r="B128" s="21"/>
      <c r="C128" s="32" t="s">
        <v>120</v>
      </c>
      <c r="D128" s="22"/>
      <c r="E128" s="22"/>
      <c r="F128" s="22"/>
      <c r="G128" s="22"/>
      <c r="H128" s="22"/>
      <c r="I128" s="22"/>
      <c r="J128" s="22"/>
      <c r="K128" s="22"/>
      <c r="L128" s="20"/>
    </row>
    <row r="129" s="2" customFormat="1" ht="16.5" customHeight="1">
      <c r="A129" s="38"/>
      <c r="B129" s="39"/>
      <c r="C129" s="40"/>
      <c r="D129" s="40"/>
      <c r="E129" s="183" t="s">
        <v>121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122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E11</f>
        <v>D1_01_4g - Silnoproudá elektrotechnika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F14</f>
        <v>Cheb</v>
      </c>
      <c r="G133" s="40"/>
      <c r="H133" s="40"/>
      <c r="I133" s="32" t="s">
        <v>22</v>
      </c>
      <c r="J133" s="79" t="str">
        <f>IF(J14="","",J14)</f>
        <v>16. 2. 2021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5.65" customHeight="1">
      <c r="A135" s="38"/>
      <c r="B135" s="39"/>
      <c r="C135" s="32" t="s">
        <v>24</v>
      </c>
      <c r="D135" s="40"/>
      <c r="E135" s="40"/>
      <c r="F135" s="27" t="str">
        <f>E17</f>
        <v>Karlovarská krajská nemocnice a.s.</v>
      </c>
      <c r="G135" s="40"/>
      <c r="H135" s="40"/>
      <c r="I135" s="32" t="s">
        <v>30</v>
      </c>
      <c r="J135" s="36" t="str">
        <f>E23</f>
        <v>Penta Projekt s.r.o., Mrštíkova 12, Jihlava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28</v>
      </c>
      <c r="D136" s="40"/>
      <c r="E136" s="40"/>
      <c r="F136" s="27" t="str">
        <f>IF(E20="","",E20)</f>
        <v>Vyplň údaj</v>
      </c>
      <c r="G136" s="40"/>
      <c r="H136" s="40"/>
      <c r="I136" s="32" t="s">
        <v>33</v>
      </c>
      <c r="J136" s="36" t="str">
        <f>E26</f>
        <v>Bc. Skůra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99"/>
      <c r="B138" s="200"/>
      <c r="C138" s="201" t="s">
        <v>149</v>
      </c>
      <c r="D138" s="202" t="s">
        <v>61</v>
      </c>
      <c r="E138" s="202" t="s">
        <v>57</v>
      </c>
      <c r="F138" s="202" t="s">
        <v>58</v>
      </c>
      <c r="G138" s="202" t="s">
        <v>150</v>
      </c>
      <c r="H138" s="202" t="s">
        <v>151</v>
      </c>
      <c r="I138" s="202" t="s">
        <v>152</v>
      </c>
      <c r="J138" s="202" t="s">
        <v>126</v>
      </c>
      <c r="K138" s="203" t="s">
        <v>153</v>
      </c>
      <c r="L138" s="204"/>
      <c r="M138" s="100" t="s">
        <v>1</v>
      </c>
      <c r="N138" s="101" t="s">
        <v>40</v>
      </c>
      <c r="O138" s="101" t="s">
        <v>154</v>
      </c>
      <c r="P138" s="101" t="s">
        <v>155</v>
      </c>
      <c r="Q138" s="101" t="s">
        <v>156</v>
      </c>
      <c r="R138" s="101" t="s">
        <v>157</v>
      </c>
      <c r="S138" s="101" t="s">
        <v>158</v>
      </c>
      <c r="T138" s="102" t="s">
        <v>159</v>
      </c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</row>
    <row r="139" s="2" customFormat="1" ht="22.8" customHeight="1">
      <c r="A139" s="38"/>
      <c r="B139" s="39"/>
      <c r="C139" s="107" t="s">
        <v>160</v>
      </c>
      <c r="D139" s="40"/>
      <c r="E139" s="40"/>
      <c r="F139" s="40"/>
      <c r="G139" s="40"/>
      <c r="H139" s="40"/>
      <c r="I139" s="40"/>
      <c r="J139" s="205">
        <f>BK139</f>
        <v>0</v>
      </c>
      <c r="K139" s="40"/>
      <c r="L139" s="44"/>
      <c r="M139" s="103"/>
      <c r="N139" s="206"/>
      <c r="O139" s="104"/>
      <c r="P139" s="207">
        <f>P140+P152</f>
        <v>0</v>
      </c>
      <c r="Q139" s="104"/>
      <c r="R139" s="207">
        <f>R140+R152</f>
        <v>0</v>
      </c>
      <c r="S139" s="104"/>
      <c r="T139" s="208">
        <f>T140+T152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75</v>
      </c>
      <c r="AU139" s="17" t="s">
        <v>128</v>
      </c>
      <c r="BK139" s="209">
        <f>BK140+BK152</f>
        <v>0</v>
      </c>
    </row>
    <row r="140" s="12" customFormat="1" ht="25.92" customHeight="1">
      <c r="A140" s="12"/>
      <c r="B140" s="210"/>
      <c r="C140" s="211"/>
      <c r="D140" s="212" t="s">
        <v>75</v>
      </c>
      <c r="E140" s="213" t="s">
        <v>693</v>
      </c>
      <c r="F140" s="213" t="s">
        <v>129</v>
      </c>
      <c r="G140" s="211"/>
      <c r="H140" s="211"/>
      <c r="I140" s="214"/>
      <c r="J140" s="215">
        <f>BK140</f>
        <v>0</v>
      </c>
      <c r="K140" s="211"/>
      <c r="L140" s="216"/>
      <c r="M140" s="217"/>
      <c r="N140" s="218"/>
      <c r="O140" s="218"/>
      <c r="P140" s="219">
        <f>P141+P143+P146+P150</f>
        <v>0</v>
      </c>
      <c r="Q140" s="218"/>
      <c r="R140" s="219">
        <f>R141+R143+R146+R150</f>
        <v>0</v>
      </c>
      <c r="S140" s="218"/>
      <c r="T140" s="220">
        <f>T141+T143+T146+T150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76</v>
      </c>
      <c r="AY140" s="221" t="s">
        <v>163</v>
      </c>
      <c r="BK140" s="223">
        <f>BK141+BK143+BK146+BK150</f>
        <v>0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727</v>
      </c>
      <c r="F141" s="224" t="s">
        <v>177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75</v>
      </c>
      <c r="AU141" s="222" t="s">
        <v>83</v>
      </c>
      <c r="AY141" s="221" t="s">
        <v>163</v>
      </c>
      <c r="BK141" s="223">
        <f>BK142</f>
        <v>0</v>
      </c>
    </row>
    <row r="142" s="2" customFormat="1" ht="21.75" customHeight="1">
      <c r="A142" s="38"/>
      <c r="B142" s="39"/>
      <c r="C142" s="226" t="s">
        <v>83</v>
      </c>
      <c r="D142" s="226" t="s">
        <v>166</v>
      </c>
      <c r="E142" s="227" t="s">
        <v>965</v>
      </c>
      <c r="F142" s="228" t="s">
        <v>966</v>
      </c>
      <c r="G142" s="229" t="s">
        <v>169</v>
      </c>
      <c r="H142" s="230">
        <v>2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85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731</v>
      </c>
      <c r="F143" s="224" t="s">
        <v>967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SUM(P144:P145)</f>
        <v>0</v>
      </c>
      <c r="Q143" s="218"/>
      <c r="R143" s="219">
        <f>SUM(R144:R145)</f>
        <v>0</v>
      </c>
      <c r="S143" s="218"/>
      <c r="T143" s="22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83</v>
      </c>
      <c r="AT143" s="222" t="s">
        <v>75</v>
      </c>
      <c r="AU143" s="222" t="s">
        <v>83</v>
      </c>
      <c r="AY143" s="221" t="s">
        <v>163</v>
      </c>
      <c r="BK143" s="223">
        <f>SUM(BK144:BK145)</f>
        <v>0</v>
      </c>
    </row>
    <row r="144" s="2" customFormat="1">
      <c r="A144" s="38"/>
      <c r="B144" s="39"/>
      <c r="C144" s="226" t="s">
        <v>85</v>
      </c>
      <c r="D144" s="226" t="s">
        <v>166</v>
      </c>
      <c r="E144" s="227" t="s">
        <v>968</v>
      </c>
      <c r="F144" s="228" t="s">
        <v>969</v>
      </c>
      <c r="G144" s="229" t="s">
        <v>256</v>
      </c>
      <c r="H144" s="230">
        <v>0.5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171</v>
      </c>
      <c r="AT144" s="237" t="s">
        <v>166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171</v>
      </c>
      <c r="BM144" s="237" t="s">
        <v>171</v>
      </c>
    </row>
    <row r="145" s="2" customFormat="1">
      <c r="A145" s="38"/>
      <c r="B145" s="39"/>
      <c r="C145" s="226" t="s">
        <v>164</v>
      </c>
      <c r="D145" s="226" t="s">
        <v>166</v>
      </c>
      <c r="E145" s="227" t="s">
        <v>970</v>
      </c>
      <c r="F145" s="228" t="s">
        <v>971</v>
      </c>
      <c r="G145" s="229" t="s">
        <v>246</v>
      </c>
      <c r="H145" s="230">
        <v>40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171</v>
      </c>
      <c r="AT145" s="237" t="s">
        <v>166</v>
      </c>
      <c r="AU145" s="237" t="s">
        <v>85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171</v>
      </c>
      <c r="BM145" s="237" t="s">
        <v>176</v>
      </c>
    </row>
    <row r="146" s="12" customFormat="1" ht="22.8" customHeight="1">
      <c r="A146" s="12"/>
      <c r="B146" s="210"/>
      <c r="C146" s="211"/>
      <c r="D146" s="212" t="s">
        <v>75</v>
      </c>
      <c r="E146" s="224" t="s">
        <v>783</v>
      </c>
      <c r="F146" s="224" t="s">
        <v>972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SUM(P147:P149)</f>
        <v>0</v>
      </c>
      <c r="Q146" s="218"/>
      <c r="R146" s="219">
        <f>SUM(R147:R149)</f>
        <v>0</v>
      </c>
      <c r="S146" s="218"/>
      <c r="T146" s="220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83</v>
      </c>
      <c r="AT146" s="222" t="s">
        <v>75</v>
      </c>
      <c r="AU146" s="222" t="s">
        <v>83</v>
      </c>
      <c r="AY146" s="221" t="s">
        <v>163</v>
      </c>
      <c r="BK146" s="223">
        <f>SUM(BK147:BK149)</f>
        <v>0</v>
      </c>
    </row>
    <row r="147" s="2" customFormat="1">
      <c r="A147" s="38"/>
      <c r="B147" s="39"/>
      <c r="C147" s="226" t="s">
        <v>171</v>
      </c>
      <c r="D147" s="226" t="s">
        <v>166</v>
      </c>
      <c r="E147" s="227" t="s">
        <v>973</v>
      </c>
      <c r="F147" s="228" t="s">
        <v>974</v>
      </c>
      <c r="G147" s="229" t="s">
        <v>307</v>
      </c>
      <c r="H147" s="230">
        <v>0.5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171</v>
      </c>
      <c r="AT147" s="237" t="s">
        <v>166</v>
      </c>
      <c r="AU147" s="237" t="s">
        <v>85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171</v>
      </c>
      <c r="BM147" s="237" t="s">
        <v>217</v>
      </c>
    </row>
    <row r="148" s="2" customFormat="1">
      <c r="A148" s="38"/>
      <c r="B148" s="39"/>
      <c r="C148" s="226" t="s">
        <v>199</v>
      </c>
      <c r="D148" s="226" t="s">
        <v>166</v>
      </c>
      <c r="E148" s="227" t="s">
        <v>975</v>
      </c>
      <c r="F148" s="228" t="s">
        <v>976</v>
      </c>
      <c r="G148" s="229" t="s">
        <v>977</v>
      </c>
      <c r="H148" s="230">
        <v>20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171</v>
      </c>
      <c r="AT148" s="237" t="s">
        <v>166</v>
      </c>
      <c r="AU148" s="237" t="s">
        <v>85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171</v>
      </c>
      <c r="BM148" s="237" t="s">
        <v>231</v>
      </c>
    </row>
    <row r="149" s="2" customFormat="1">
      <c r="A149" s="38"/>
      <c r="B149" s="39"/>
      <c r="C149" s="226" t="s">
        <v>176</v>
      </c>
      <c r="D149" s="226" t="s">
        <v>166</v>
      </c>
      <c r="E149" s="227" t="s">
        <v>978</v>
      </c>
      <c r="F149" s="228" t="s">
        <v>979</v>
      </c>
      <c r="G149" s="229" t="s">
        <v>307</v>
      </c>
      <c r="H149" s="230">
        <v>0.5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239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980</v>
      </c>
      <c r="F150" s="224" t="s">
        <v>981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P151</f>
        <v>0</v>
      </c>
      <c r="Q150" s="218"/>
      <c r="R150" s="219">
        <f>R151</f>
        <v>0</v>
      </c>
      <c r="S150" s="218"/>
      <c r="T150" s="22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75</v>
      </c>
      <c r="AU150" s="222" t="s">
        <v>83</v>
      </c>
      <c r="AY150" s="221" t="s">
        <v>163</v>
      </c>
      <c r="BK150" s="223">
        <f>BK151</f>
        <v>0</v>
      </c>
    </row>
    <row r="151" s="2" customFormat="1" ht="16.5" customHeight="1">
      <c r="A151" s="38"/>
      <c r="B151" s="39"/>
      <c r="C151" s="226" t="s">
        <v>212</v>
      </c>
      <c r="D151" s="226" t="s">
        <v>166</v>
      </c>
      <c r="E151" s="227" t="s">
        <v>982</v>
      </c>
      <c r="F151" s="228" t="s">
        <v>324</v>
      </c>
      <c r="G151" s="229" t="s">
        <v>307</v>
      </c>
      <c r="H151" s="230">
        <v>1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171</v>
      </c>
      <c r="AT151" s="237" t="s">
        <v>166</v>
      </c>
      <c r="AU151" s="237" t="s">
        <v>85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171</v>
      </c>
      <c r="BM151" s="237" t="s">
        <v>249</v>
      </c>
    </row>
    <row r="152" s="12" customFormat="1" ht="25.92" customHeight="1">
      <c r="A152" s="12"/>
      <c r="B152" s="210"/>
      <c r="C152" s="211"/>
      <c r="D152" s="212" t="s">
        <v>75</v>
      </c>
      <c r="E152" s="213" t="s">
        <v>983</v>
      </c>
      <c r="F152" s="213" t="s">
        <v>137</v>
      </c>
      <c r="G152" s="211"/>
      <c r="H152" s="211"/>
      <c r="I152" s="214"/>
      <c r="J152" s="215">
        <f>BK152</f>
        <v>0</v>
      </c>
      <c r="K152" s="211"/>
      <c r="L152" s="216"/>
      <c r="M152" s="217"/>
      <c r="N152" s="218"/>
      <c r="O152" s="218"/>
      <c r="P152" s="219">
        <f>P153</f>
        <v>0</v>
      </c>
      <c r="Q152" s="218"/>
      <c r="R152" s="219">
        <f>R153</f>
        <v>0</v>
      </c>
      <c r="S152" s="218"/>
      <c r="T152" s="22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83</v>
      </c>
      <c r="AT152" s="222" t="s">
        <v>75</v>
      </c>
      <c r="AU152" s="222" t="s">
        <v>76</v>
      </c>
      <c r="AY152" s="221" t="s">
        <v>163</v>
      </c>
      <c r="BK152" s="223">
        <f>BK153</f>
        <v>0</v>
      </c>
    </row>
    <row r="153" s="12" customFormat="1" ht="22.8" customHeight="1">
      <c r="A153" s="12"/>
      <c r="B153" s="210"/>
      <c r="C153" s="211"/>
      <c r="D153" s="212" t="s">
        <v>75</v>
      </c>
      <c r="E153" s="224" t="s">
        <v>984</v>
      </c>
      <c r="F153" s="224" t="s">
        <v>985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P154+P156+P158+P161+P164+P177+P181+P193+P197+P205+P209+P211</f>
        <v>0</v>
      </c>
      <c r="Q153" s="218"/>
      <c r="R153" s="219">
        <f>R154+R156+R158+R161+R164+R177+R181+R193+R197+R205+R209+R211</f>
        <v>0</v>
      </c>
      <c r="S153" s="218"/>
      <c r="T153" s="220">
        <f>T154+T156+T158+T161+T164+T177+T181+T193+T197+T205+T209+T211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83</v>
      </c>
      <c r="AT153" s="222" t="s">
        <v>75</v>
      </c>
      <c r="AU153" s="222" t="s">
        <v>83</v>
      </c>
      <c r="AY153" s="221" t="s">
        <v>163</v>
      </c>
      <c r="BK153" s="223">
        <f>BK154+BK156+BK158+BK161+BK164+BK177+BK181+BK193+BK197+BK205+BK209+BK211</f>
        <v>0</v>
      </c>
    </row>
    <row r="154" s="12" customFormat="1" ht="20.88" customHeight="1">
      <c r="A154" s="12"/>
      <c r="B154" s="210"/>
      <c r="C154" s="211"/>
      <c r="D154" s="212" t="s">
        <v>75</v>
      </c>
      <c r="E154" s="224" t="s">
        <v>986</v>
      </c>
      <c r="F154" s="224" t="s">
        <v>987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P155</f>
        <v>0</v>
      </c>
      <c r="Q154" s="218"/>
      <c r="R154" s="219">
        <f>R155</f>
        <v>0</v>
      </c>
      <c r="S154" s="218"/>
      <c r="T154" s="22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83</v>
      </c>
      <c r="AT154" s="222" t="s">
        <v>75</v>
      </c>
      <c r="AU154" s="222" t="s">
        <v>85</v>
      </c>
      <c r="AY154" s="221" t="s">
        <v>163</v>
      </c>
      <c r="BK154" s="223">
        <f>BK155</f>
        <v>0</v>
      </c>
    </row>
    <row r="155" s="2" customFormat="1" ht="33" customHeight="1">
      <c r="A155" s="38"/>
      <c r="B155" s="39"/>
      <c r="C155" s="226" t="s">
        <v>217</v>
      </c>
      <c r="D155" s="226" t="s">
        <v>166</v>
      </c>
      <c r="E155" s="227" t="s">
        <v>988</v>
      </c>
      <c r="F155" s="228" t="s">
        <v>989</v>
      </c>
      <c r="G155" s="229" t="s">
        <v>684</v>
      </c>
      <c r="H155" s="230">
        <v>3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171</v>
      </c>
      <c r="AT155" s="237" t="s">
        <v>166</v>
      </c>
      <c r="AU155" s="237" t="s">
        <v>164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171</v>
      </c>
      <c r="BM155" s="237" t="s">
        <v>208</v>
      </c>
    </row>
    <row r="156" s="12" customFormat="1" ht="20.88" customHeight="1">
      <c r="A156" s="12"/>
      <c r="B156" s="210"/>
      <c r="C156" s="211"/>
      <c r="D156" s="212" t="s">
        <v>75</v>
      </c>
      <c r="E156" s="224" t="s">
        <v>990</v>
      </c>
      <c r="F156" s="224" t="s">
        <v>991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75</v>
      </c>
      <c r="AU156" s="222" t="s">
        <v>85</v>
      </c>
      <c r="AY156" s="221" t="s">
        <v>163</v>
      </c>
      <c r="BK156" s="223">
        <f>BK157</f>
        <v>0</v>
      </c>
    </row>
    <row r="157" s="2" customFormat="1">
      <c r="A157" s="38"/>
      <c r="B157" s="39"/>
      <c r="C157" s="226" t="s">
        <v>189</v>
      </c>
      <c r="D157" s="226" t="s">
        <v>166</v>
      </c>
      <c r="E157" s="227" t="s">
        <v>992</v>
      </c>
      <c r="F157" s="228" t="s">
        <v>993</v>
      </c>
      <c r="G157" s="229" t="s">
        <v>684</v>
      </c>
      <c r="H157" s="230">
        <v>3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171</v>
      </c>
      <c r="AT157" s="237" t="s">
        <v>166</v>
      </c>
      <c r="AU157" s="237" t="s">
        <v>164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171</v>
      </c>
      <c r="BM157" s="237" t="s">
        <v>268</v>
      </c>
    </row>
    <row r="158" s="12" customFormat="1" ht="20.88" customHeight="1">
      <c r="A158" s="12"/>
      <c r="B158" s="210"/>
      <c r="C158" s="211"/>
      <c r="D158" s="212" t="s">
        <v>75</v>
      </c>
      <c r="E158" s="224" t="s">
        <v>994</v>
      </c>
      <c r="F158" s="224" t="s">
        <v>995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SUM(P159:P160)</f>
        <v>0</v>
      </c>
      <c r="Q158" s="218"/>
      <c r="R158" s="219">
        <f>SUM(R159:R160)</f>
        <v>0</v>
      </c>
      <c r="S158" s="218"/>
      <c r="T158" s="22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83</v>
      </c>
      <c r="AT158" s="222" t="s">
        <v>75</v>
      </c>
      <c r="AU158" s="222" t="s">
        <v>85</v>
      </c>
      <c r="AY158" s="221" t="s">
        <v>163</v>
      </c>
      <c r="BK158" s="223">
        <f>SUM(BK159:BK160)</f>
        <v>0</v>
      </c>
    </row>
    <row r="159" s="2" customFormat="1" ht="33" customHeight="1">
      <c r="A159" s="38"/>
      <c r="B159" s="39"/>
      <c r="C159" s="226" t="s">
        <v>231</v>
      </c>
      <c r="D159" s="226" t="s">
        <v>166</v>
      </c>
      <c r="E159" s="227" t="s">
        <v>996</v>
      </c>
      <c r="F159" s="228" t="s">
        <v>997</v>
      </c>
      <c r="G159" s="229" t="s">
        <v>684</v>
      </c>
      <c r="H159" s="230">
        <v>5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171</v>
      </c>
      <c r="AT159" s="237" t="s">
        <v>166</v>
      </c>
      <c r="AU159" s="237" t="s">
        <v>164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171</v>
      </c>
      <c r="BM159" s="237" t="s">
        <v>278</v>
      </c>
    </row>
    <row r="160" s="2" customFormat="1">
      <c r="A160" s="38"/>
      <c r="B160" s="39"/>
      <c r="C160" s="226" t="s">
        <v>235</v>
      </c>
      <c r="D160" s="226" t="s">
        <v>166</v>
      </c>
      <c r="E160" s="227" t="s">
        <v>998</v>
      </c>
      <c r="F160" s="228" t="s">
        <v>999</v>
      </c>
      <c r="G160" s="229" t="s">
        <v>684</v>
      </c>
      <c r="H160" s="230">
        <v>2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171</v>
      </c>
      <c r="AT160" s="237" t="s">
        <v>166</v>
      </c>
      <c r="AU160" s="237" t="s">
        <v>164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171</v>
      </c>
      <c r="BM160" s="237" t="s">
        <v>296</v>
      </c>
    </row>
    <row r="161" s="12" customFormat="1" ht="20.88" customHeight="1">
      <c r="A161" s="12"/>
      <c r="B161" s="210"/>
      <c r="C161" s="211"/>
      <c r="D161" s="212" t="s">
        <v>75</v>
      </c>
      <c r="E161" s="224" t="s">
        <v>1000</v>
      </c>
      <c r="F161" s="224" t="s">
        <v>1001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SUM(P162:P163)</f>
        <v>0</v>
      </c>
      <c r="Q161" s="218"/>
      <c r="R161" s="219">
        <f>SUM(R162:R163)</f>
        <v>0</v>
      </c>
      <c r="S161" s="218"/>
      <c r="T161" s="220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83</v>
      </c>
      <c r="AT161" s="222" t="s">
        <v>75</v>
      </c>
      <c r="AU161" s="222" t="s">
        <v>85</v>
      </c>
      <c r="AY161" s="221" t="s">
        <v>163</v>
      </c>
      <c r="BK161" s="223">
        <f>SUM(BK162:BK163)</f>
        <v>0</v>
      </c>
    </row>
    <row r="162" s="2" customFormat="1" ht="16.5" customHeight="1">
      <c r="A162" s="38"/>
      <c r="B162" s="39"/>
      <c r="C162" s="226" t="s">
        <v>239</v>
      </c>
      <c r="D162" s="226" t="s">
        <v>166</v>
      </c>
      <c r="E162" s="227" t="s">
        <v>1002</v>
      </c>
      <c r="F162" s="228" t="s">
        <v>1003</v>
      </c>
      <c r="G162" s="229" t="s">
        <v>684</v>
      </c>
      <c r="H162" s="230">
        <v>6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171</v>
      </c>
      <c r="AT162" s="237" t="s">
        <v>166</v>
      </c>
      <c r="AU162" s="237" t="s">
        <v>164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171</v>
      </c>
      <c r="BM162" s="237" t="s">
        <v>309</v>
      </c>
    </row>
    <row r="163" s="2" customFormat="1" ht="16.5" customHeight="1">
      <c r="A163" s="38"/>
      <c r="B163" s="39"/>
      <c r="C163" s="226" t="s">
        <v>243</v>
      </c>
      <c r="D163" s="226" t="s">
        <v>166</v>
      </c>
      <c r="E163" s="227" t="s">
        <v>1004</v>
      </c>
      <c r="F163" s="228" t="s">
        <v>1005</v>
      </c>
      <c r="G163" s="229" t="s">
        <v>684</v>
      </c>
      <c r="H163" s="230">
        <v>2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171</v>
      </c>
      <c r="AT163" s="237" t="s">
        <v>166</v>
      </c>
      <c r="AU163" s="237" t="s">
        <v>164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171</v>
      </c>
      <c r="BM163" s="237" t="s">
        <v>318</v>
      </c>
    </row>
    <row r="164" s="12" customFormat="1" ht="20.88" customHeight="1">
      <c r="A164" s="12"/>
      <c r="B164" s="210"/>
      <c r="C164" s="211"/>
      <c r="D164" s="212" t="s">
        <v>75</v>
      </c>
      <c r="E164" s="224" t="s">
        <v>1006</v>
      </c>
      <c r="F164" s="224" t="s">
        <v>1007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SUM(P165:P176)</f>
        <v>0</v>
      </c>
      <c r="Q164" s="218"/>
      <c r="R164" s="219">
        <f>SUM(R165:R176)</f>
        <v>0</v>
      </c>
      <c r="S164" s="218"/>
      <c r="T164" s="220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83</v>
      </c>
      <c r="AT164" s="222" t="s">
        <v>75</v>
      </c>
      <c r="AU164" s="222" t="s">
        <v>85</v>
      </c>
      <c r="AY164" s="221" t="s">
        <v>163</v>
      </c>
      <c r="BK164" s="223">
        <f>SUM(BK165:BK176)</f>
        <v>0</v>
      </c>
    </row>
    <row r="165" s="2" customFormat="1">
      <c r="A165" s="38"/>
      <c r="B165" s="39"/>
      <c r="C165" s="226" t="s">
        <v>249</v>
      </c>
      <c r="D165" s="226" t="s">
        <v>166</v>
      </c>
      <c r="E165" s="227" t="s">
        <v>1008</v>
      </c>
      <c r="F165" s="228" t="s">
        <v>1009</v>
      </c>
      <c r="G165" s="229" t="s">
        <v>684</v>
      </c>
      <c r="H165" s="230">
        <v>2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171</v>
      </c>
      <c r="AT165" s="237" t="s">
        <v>166</v>
      </c>
      <c r="AU165" s="237" t="s">
        <v>164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171</v>
      </c>
      <c r="BM165" s="237" t="s">
        <v>330</v>
      </c>
    </row>
    <row r="166" s="2" customFormat="1">
      <c r="A166" s="38"/>
      <c r="B166" s="39"/>
      <c r="C166" s="226" t="s">
        <v>8</v>
      </c>
      <c r="D166" s="226" t="s">
        <v>166</v>
      </c>
      <c r="E166" s="227" t="s">
        <v>1010</v>
      </c>
      <c r="F166" s="228" t="s">
        <v>1011</v>
      </c>
      <c r="G166" s="229" t="s">
        <v>684</v>
      </c>
      <c r="H166" s="230">
        <v>2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171</v>
      </c>
      <c r="AT166" s="237" t="s">
        <v>166</v>
      </c>
      <c r="AU166" s="237" t="s">
        <v>164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171</v>
      </c>
      <c r="BM166" s="237" t="s">
        <v>343</v>
      </c>
    </row>
    <row r="167" s="2" customFormat="1" ht="33" customHeight="1">
      <c r="A167" s="38"/>
      <c r="B167" s="39"/>
      <c r="C167" s="226" t="s">
        <v>208</v>
      </c>
      <c r="D167" s="226" t="s">
        <v>166</v>
      </c>
      <c r="E167" s="227" t="s">
        <v>1012</v>
      </c>
      <c r="F167" s="228" t="s">
        <v>1013</v>
      </c>
      <c r="G167" s="229" t="s">
        <v>684</v>
      </c>
      <c r="H167" s="230">
        <v>2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171</v>
      </c>
      <c r="AT167" s="237" t="s">
        <v>166</v>
      </c>
      <c r="AU167" s="237" t="s">
        <v>164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171</v>
      </c>
      <c r="BM167" s="237" t="s">
        <v>351</v>
      </c>
    </row>
    <row r="168" s="2" customFormat="1">
      <c r="A168" s="38"/>
      <c r="B168" s="39"/>
      <c r="C168" s="226" t="s">
        <v>263</v>
      </c>
      <c r="D168" s="226" t="s">
        <v>166</v>
      </c>
      <c r="E168" s="227" t="s">
        <v>1014</v>
      </c>
      <c r="F168" s="228" t="s">
        <v>1015</v>
      </c>
      <c r="G168" s="229" t="s">
        <v>684</v>
      </c>
      <c r="H168" s="230">
        <v>2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171</v>
      </c>
      <c r="AT168" s="237" t="s">
        <v>166</v>
      </c>
      <c r="AU168" s="237" t="s">
        <v>164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171</v>
      </c>
      <c r="BM168" s="237" t="s">
        <v>361</v>
      </c>
    </row>
    <row r="169" s="2" customFormat="1">
      <c r="A169" s="38"/>
      <c r="B169" s="39"/>
      <c r="C169" s="226" t="s">
        <v>268</v>
      </c>
      <c r="D169" s="226" t="s">
        <v>166</v>
      </c>
      <c r="E169" s="227" t="s">
        <v>1016</v>
      </c>
      <c r="F169" s="228" t="s">
        <v>1017</v>
      </c>
      <c r="G169" s="229" t="s">
        <v>684</v>
      </c>
      <c r="H169" s="230">
        <v>2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171</v>
      </c>
      <c r="AT169" s="237" t="s">
        <v>166</v>
      </c>
      <c r="AU169" s="237" t="s">
        <v>164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171</v>
      </c>
      <c r="BM169" s="237" t="s">
        <v>370</v>
      </c>
    </row>
    <row r="170" s="2" customFormat="1">
      <c r="A170" s="38"/>
      <c r="B170" s="39"/>
      <c r="C170" s="226" t="s">
        <v>273</v>
      </c>
      <c r="D170" s="226" t="s">
        <v>166</v>
      </c>
      <c r="E170" s="227" t="s">
        <v>1018</v>
      </c>
      <c r="F170" s="228" t="s">
        <v>1019</v>
      </c>
      <c r="G170" s="229" t="s">
        <v>684</v>
      </c>
      <c r="H170" s="230">
        <v>6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171</v>
      </c>
      <c r="AT170" s="237" t="s">
        <v>166</v>
      </c>
      <c r="AU170" s="237" t="s">
        <v>164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171</v>
      </c>
      <c r="BM170" s="237" t="s">
        <v>382</v>
      </c>
    </row>
    <row r="171" s="2" customFormat="1">
      <c r="A171" s="38"/>
      <c r="B171" s="39"/>
      <c r="C171" s="226" t="s">
        <v>278</v>
      </c>
      <c r="D171" s="226" t="s">
        <v>166</v>
      </c>
      <c r="E171" s="227" t="s">
        <v>1020</v>
      </c>
      <c r="F171" s="228" t="s">
        <v>1021</v>
      </c>
      <c r="G171" s="229" t="s">
        <v>684</v>
      </c>
      <c r="H171" s="230">
        <v>4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171</v>
      </c>
      <c r="AT171" s="237" t="s">
        <v>166</v>
      </c>
      <c r="AU171" s="237" t="s">
        <v>164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171</v>
      </c>
      <c r="BM171" s="237" t="s">
        <v>393</v>
      </c>
    </row>
    <row r="172" s="2" customFormat="1">
      <c r="A172" s="38"/>
      <c r="B172" s="39"/>
      <c r="C172" s="226" t="s">
        <v>7</v>
      </c>
      <c r="D172" s="226" t="s">
        <v>166</v>
      </c>
      <c r="E172" s="227" t="s">
        <v>1022</v>
      </c>
      <c r="F172" s="228" t="s">
        <v>1023</v>
      </c>
      <c r="G172" s="229" t="s">
        <v>684</v>
      </c>
      <c r="H172" s="230">
        <v>2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171</v>
      </c>
      <c r="AT172" s="237" t="s">
        <v>166</v>
      </c>
      <c r="AU172" s="237" t="s">
        <v>164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171</v>
      </c>
      <c r="BM172" s="237" t="s">
        <v>406</v>
      </c>
    </row>
    <row r="173" s="2" customFormat="1">
      <c r="A173" s="38"/>
      <c r="B173" s="39"/>
      <c r="C173" s="226" t="s">
        <v>296</v>
      </c>
      <c r="D173" s="226" t="s">
        <v>166</v>
      </c>
      <c r="E173" s="227" t="s">
        <v>1024</v>
      </c>
      <c r="F173" s="228" t="s">
        <v>1025</v>
      </c>
      <c r="G173" s="229" t="s">
        <v>684</v>
      </c>
      <c r="H173" s="230">
        <v>2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171</v>
      </c>
      <c r="AT173" s="237" t="s">
        <v>166</v>
      </c>
      <c r="AU173" s="237" t="s">
        <v>164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171</v>
      </c>
      <c r="BM173" s="237" t="s">
        <v>418</v>
      </c>
    </row>
    <row r="174" s="2" customFormat="1">
      <c r="A174" s="38"/>
      <c r="B174" s="39"/>
      <c r="C174" s="226" t="s">
        <v>304</v>
      </c>
      <c r="D174" s="226" t="s">
        <v>166</v>
      </c>
      <c r="E174" s="227" t="s">
        <v>1026</v>
      </c>
      <c r="F174" s="228" t="s">
        <v>1027</v>
      </c>
      <c r="G174" s="229" t="s">
        <v>684</v>
      </c>
      <c r="H174" s="230">
        <v>2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171</v>
      </c>
      <c r="AT174" s="237" t="s">
        <v>166</v>
      </c>
      <c r="AU174" s="237" t="s">
        <v>164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171</v>
      </c>
      <c r="BM174" s="237" t="s">
        <v>431</v>
      </c>
    </row>
    <row r="175" s="2" customFormat="1">
      <c r="A175" s="38"/>
      <c r="B175" s="39"/>
      <c r="C175" s="226" t="s">
        <v>309</v>
      </c>
      <c r="D175" s="226" t="s">
        <v>166</v>
      </c>
      <c r="E175" s="227" t="s">
        <v>1028</v>
      </c>
      <c r="F175" s="228" t="s">
        <v>1029</v>
      </c>
      <c r="G175" s="229" t="s">
        <v>684</v>
      </c>
      <c r="H175" s="230">
        <v>2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171</v>
      </c>
      <c r="AT175" s="237" t="s">
        <v>166</v>
      </c>
      <c r="AU175" s="237" t="s">
        <v>164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171</v>
      </c>
      <c r="BM175" s="237" t="s">
        <v>443</v>
      </c>
    </row>
    <row r="176" s="2" customFormat="1">
      <c r="A176" s="38"/>
      <c r="B176" s="39"/>
      <c r="C176" s="226" t="s">
        <v>313</v>
      </c>
      <c r="D176" s="226" t="s">
        <v>166</v>
      </c>
      <c r="E176" s="227" t="s">
        <v>1030</v>
      </c>
      <c r="F176" s="228" t="s">
        <v>1031</v>
      </c>
      <c r="G176" s="229" t="s">
        <v>684</v>
      </c>
      <c r="H176" s="230">
        <v>2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171</v>
      </c>
      <c r="AT176" s="237" t="s">
        <v>166</v>
      </c>
      <c r="AU176" s="237" t="s">
        <v>164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171</v>
      </c>
      <c r="BM176" s="237" t="s">
        <v>453</v>
      </c>
    </row>
    <row r="177" s="12" customFormat="1" ht="20.88" customHeight="1">
      <c r="A177" s="12"/>
      <c r="B177" s="210"/>
      <c r="C177" s="211"/>
      <c r="D177" s="212" t="s">
        <v>75</v>
      </c>
      <c r="E177" s="224" t="s">
        <v>1032</v>
      </c>
      <c r="F177" s="224" t="s">
        <v>1033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SUM(P178:P180)</f>
        <v>0</v>
      </c>
      <c r="Q177" s="218"/>
      <c r="R177" s="219">
        <f>SUM(R178:R180)</f>
        <v>0</v>
      </c>
      <c r="S177" s="218"/>
      <c r="T177" s="220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83</v>
      </c>
      <c r="AT177" s="222" t="s">
        <v>75</v>
      </c>
      <c r="AU177" s="222" t="s">
        <v>85</v>
      </c>
      <c r="AY177" s="221" t="s">
        <v>163</v>
      </c>
      <c r="BK177" s="223">
        <f>SUM(BK178:BK180)</f>
        <v>0</v>
      </c>
    </row>
    <row r="178" s="2" customFormat="1" ht="16.5" customHeight="1">
      <c r="A178" s="38"/>
      <c r="B178" s="39"/>
      <c r="C178" s="226" t="s">
        <v>318</v>
      </c>
      <c r="D178" s="226" t="s">
        <v>166</v>
      </c>
      <c r="E178" s="227" t="s">
        <v>1034</v>
      </c>
      <c r="F178" s="228" t="s">
        <v>1035</v>
      </c>
      <c r="G178" s="229" t="s">
        <v>684</v>
      </c>
      <c r="H178" s="230">
        <v>8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171</v>
      </c>
      <c r="AT178" s="237" t="s">
        <v>166</v>
      </c>
      <c r="AU178" s="237" t="s">
        <v>164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171</v>
      </c>
      <c r="BM178" s="237" t="s">
        <v>462</v>
      </c>
    </row>
    <row r="179" s="2" customFormat="1" ht="16.5" customHeight="1">
      <c r="A179" s="38"/>
      <c r="B179" s="39"/>
      <c r="C179" s="226" t="s">
        <v>322</v>
      </c>
      <c r="D179" s="226" t="s">
        <v>166</v>
      </c>
      <c r="E179" s="227" t="s">
        <v>1036</v>
      </c>
      <c r="F179" s="228" t="s">
        <v>1037</v>
      </c>
      <c r="G179" s="229" t="s">
        <v>684</v>
      </c>
      <c r="H179" s="230">
        <v>14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171</v>
      </c>
      <c r="AT179" s="237" t="s">
        <v>166</v>
      </c>
      <c r="AU179" s="237" t="s">
        <v>164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171</v>
      </c>
      <c r="BM179" s="237" t="s">
        <v>474</v>
      </c>
    </row>
    <row r="180" s="2" customFormat="1" ht="16.5" customHeight="1">
      <c r="A180" s="38"/>
      <c r="B180" s="39"/>
      <c r="C180" s="226" t="s">
        <v>330</v>
      </c>
      <c r="D180" s="226" t="s">
        <v>166</v>
      </c>
      <c r="E180" s="227" t="s">
        <v>1038</v>
      </c>
      <c r="F180" s="228" t="s">
        <v>1039</v>
      </c>
      <c r="G180" s="229" t="s">
        <v>684</v>
      </c>
      <c r="H180" s="230">
        <v>8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171</v>
      </c>
      <c r="AT180" s="237" t="s">
        <v>166</v>
      </c>
      <c r="AU180" s="237" t="s">
        <v>164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171</v>
      </c>
      <c r="BM180" s="237" t="s">
        <v>483</v>
      </c>
    </row>
    <row r="181" s="12" customFormat="1" ht="20.88" customHeight="1">
      <c r="A181" s="12"/>
      <c r="B181" s="210"/>
      <c r="C181" s="211"/>
      <c r="D181" s="212" t="s">
        <v>75</v>
      </c>
      <c r="E181" s="224" t="s">
        <v>1040</v>
      </c>
      <c r="F181" s="224" t="s">
        <v>1041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SUM(P182:P192)</f>
        <v>0</v>
      </c>
      <c r="Q181" s="218"/>
      <c r="R181" s="219">
        <f>SUM(R182:R192)</f>
        <v>0</v>
      </c>
      <c r="S181" s="218"/>
      <c r="T181" s="220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83</v>
      </c>
      <c r="AT181" s="222" t="s">
        <v>75</v>
      </c>
      <c r="AU181" s="222" t="s">
        <v>85</v>
      </c>
      <c r="AY181" s="221" t="s">
        <v>163</v>
      </c>
      <c r="BK181" s="223">
        <f>SUM(BK182:BK192)</f>
        <v>0</v>
      </c>
    </row>
    <row r="182" s="2" customFormat="1" ht="16.5" customHeight="1">
      <c r="A182" s="38"/>
      <c r="B182" s="39"/>
      <c r="C182" s="226" t="s">
        <v>339</v>
      </c>
      <c r="D182" s="226" t="s">
        <v>166</v>
      </c>
      <c r="E182" s="227" t="s">
        <v>1042</v>
      </c>
      <c r="F182" s="228" t="s">
        <v>1043</v>
      </c>
      <c r="G182" s="229" t="s">
        <v>246</v>
      </c>
      <c r="H182" s="230">
        <v>70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171</v>
      </c>
      <c r="AT182" s="237" t="s">
        <v>166</v>
      </c>
      <c r="AU182" s="237" t="s">
        <v>164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171</v>
      </c>
      <c r="BM182" s="237" t="s">
        <v>493</v>
      </c>
    </row>
    <row r="183" s="2" customFormat="1" ht="16.5" customHeight="1">
      <c r="A183" s="38"/>
      <c r="B183" s="39"/>
      <c r="C183" s="226" t="s">
        <v>343</v>
      </c>
      <c r="D183" s="226" t="s">
        <v>166</v>
      </c>
      <c r="E183" s="227" t="s">
        <v>1044</v>
      </c>
      <c r="F183" s="228" t="s">
        <v>1045</v>
      </c>
      <c r="G183" s="229" t="s">
        <v>246</v>
      </c>
      <c r="H183" s="230">
        <v>90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171</v>
      </c>
      <c r="AT183" s="237" t="s">
        <v>166</v>
      </c>
      <c r="AU183" s="237" t="s">
        <v>164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171</v>
      </c>
      <c r="BM183" s="237" t="s">
        <v>510</v>
      </c>
    </row>
    <row r="184" s="2" customFormat="1" ht="16.5" customHeight="1">
      <c r="A184" s="38"/>
      <c r="B184" s="39"/>
      <c r="C184" s="226" t="s">
        <v>347</v>
      </c>
      <c r="D184" s="226" t="s">
        <v>166</v>
      </c>
      <c r="E184" s="227" t="s">
        <v>1046</v>
      </c>
      <c r="F184" s="228" t="s">
        <v>1047</v>
      </c>
      <c r="G184" s="229" t="s">
        <v>246</v>
      </c>
      <c r="H184" s="230">
        <v>300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171</v>
      </c>
      <c r="AT184" s="237" t="s">
        <v>166</v>
      </c>
      <c r="AU184" s="237" t="s">
        <v>164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171</v>
      </c>
      <c r="BM184" s="237" t="s">
        <v>639</v>
      </c>
    </row>
    <row r="185" s="2" customFormat="1" ht="16.5" customHeight="1">
      <c r="A185" s="38"/>
      <c r="B185" s="39"/>
      <c r="C185" s="226" t="s">
        <v>351</v>
      </c>
      <c r="D185" s="226" t="s">
        <v>166</v>
      </c>
      <c r="E185" s="227" t="s">
        <v>1048</v>
      </c>
      <c r="F185" s="228" t="s">
        <v>1049</v>
      </c>
      <c r="G185" s="229" t="s">
        <v>246</v>
      </c>
      <c r="H185" s="230">
        <v>20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171</v>
      </c>
      <c r="AT185" s="237" t="s">
        <v>166</v>
      </c>
      <c r="AU185" s="237" t="s">
        <v>164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171</v>
      </c>
      <c r="BM185" s="237" t="s">
        <v>642</v>
      </c>
    </row>
    <row r="186" s="2" customFormat="1" ht="16.5" customHeight="1">
      <c r="A186" s="38"/>
      <c r="B186" s="39"/>
      <c r="C186" s="226" t="s">
        <v>355</v>
      </c>
      <c r="D186" s="226" t="s">
        <v>166</v>
      </c>
      <c r="E186" s="227" t="s">
        <v>1050</v>
      </c>
      <c r="F186" s="228" t="s">
        <v>1051</v>
      </c>
      <c r="G186" s="229" t="s">
        <v>246</v>
      </c>
      <c r="H186" s="230">
        <v>280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171</v>
      </c>
      <c r="AT186" s="237" t="s">
        <v>166</v>
      </c>
      <c r="AU186" s="237" t="s">
        <v>164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171</v>
      </c>
      <c r="BM186" s="237" t="s">
        <v>648</v>
      </c>
    </row>
    <row r="187" s="2" customFormat="1" ht="16.5" customHeight="1">
      <c r="A187" s="38"/>
      <c r="B187" s="39"/>
      <c r="C187" s="226" t="s">
        <v>361</v>
      </c>
      <c r="D187" s="226" t="s">
        <v>166</v>
      </c>
      <c r="E187" s="227" t="s">
        <v>1052</v>
      </c>
      <c r="F187" s="228" t="s">
        <v>1053</v>
      </c>
      <c r="G187" s="229" t="s">
        <v>246</v>
      </c>
      <c r="H187" s="230">
        <v>100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171</v>
      </c>
      <c r="AT187" s="237" t="s">
        <v>166</v>
      </c>
      <c r="AU187" s="237" t="s">
        <v>164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171</v>
      </c>
      <c r="BM187" s="237" t="s">
        <v>651</v>
      </c>
    </row>
    <row r="188" s="2" customFormat="1" ht="16.5" customHeight="1">
      <c r="A188" s="38"/>
      <c r="B188" s="39"/>
      <c r="C188" s="226" t="s">
        <v>366</v>
      </c>
      <c r="D188" s="226" t="s">
        <v>166</v>
      </c>
      <c r="E188" s="227" t="s">
        <v>1054</v>
      </c>
      <c r="F188" s="228" t="s">
        <v>1055</v>
      </c>
      <c r="G188" s="229" t="s">
        <v>246</v>
      </c>
      <c r="H188" s="230">
        <v>25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171</v>
      </c>
      <c r="AT188" s="237" t="s">
        <v>166</v>
      </c>
      <c r="AU188" s="237" t="s">
        <v>164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171</v>
      </c>
      <c r="BM188" s="237" t="s">
        <v>654</v>
      </c>
    </row>
    <row r="189" s="2" customFormat="1" ht="16.5" customHeight="1">
      <c r="A189" s="38"/>
      <c r="B189" s="39"/>
      <c r="C189" s="226" t="s">
        <v>370</v>
      </c>
      <c r="D189" s="226" t="s">
        <v>166</v>
      </c>
      <c r="E189" s="227" t="s">
        <v>1056</v>
      </c>
      <c r="F189" s="228" t="s">
        <v>1057</v>
      </c>
      <c r="G189" s="229" t="s">
        <v>246</v>
      </c>
      <c r="H189" s="230">
        <v>80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171</v>
      </c>
      <c r="AT189" s="237" t="s">
        <v>166</v>
      </c>
      <c r="AU189" s="237" t="s">
        <v>164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171</v>
      </c>
      <c r="BM189" s="237" t="s">
        <v>657</v>
      </c>
    </row>
    <row r="190" s="2" customFormat="1" ht="16.5" customHeight="1">
      <c r="A190" s="38"/>
      <c r="B190" s="39"/>
      <c r="C190" s="226" t="s">
        <v>376</v>
      </c>
      <c r="D190" s="226" t="s">
        <v>166</v>
      </c>
      <c r="E190" s="227" t="s">
        <v>1058</v>
      </c>
      <c r="F190" s="228" t="s">
        <v>1059</v>
      </c>
      <c r="G190" s="229" t="s">
        <v>246</v>
      </c>
      <c r="H190" s="230">
        <v>65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171</v>
      </c>
      <c r="AT190" s="237" t="s">
        <v>166</v>
      </c>
      <c r="AU190" s="237" t="s">
        <v>164</v>
      </c>
      <c r="AY190" s="17" t="s">
        <v>163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171</v>
      </c>
      <c r="BM190" s="237" t="s">
        <v>660</v>
      </c>
    </row>
    <row r="191" s="2" customFormat="1" ht="16.5" customHeight="1">
      <c r="A191" s="38"/>
      <c r="B191" s="39"/>
      <c r="C191" s="226" t="s">
        <v>382</v>
      </c>
      <c r="D191" s="226" t="s">
        <v>166</v>
      </c>
      <c r="E191" s="227" t="s">
        <v>1060</v>
      </c>
      <c r="F191" s="228" t="s">
        <v>1061</v>
      </c>
      <c r="G191" s="229" t="s">
        <v>246</v>
      </c>
      <c r="H191" s="230">
        <v>300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171</v>
      </c>
      <c r="AT191" s="237" t="s">
        <v>166</v>
      </c>
      <c r="AU191" s="237" t="s">
        <v>164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171</v>
      </c>
      <c r="BM191" s="237" t="s">
        <v>663</v>
      </c>
    </row>
    <row r="192" s="2" customFormat="1" ht="16.5" customHeight="1">
      <c r="A192" s="38"/>
      <c r="B192" s="39"/>
      <c r="C192" s="226" t="s">
        <v>387</v>
      </c>
      <c r="D192" s="226" t="s">
        <v>166</v>
      </c>
      <c r="E192" s="227" t="s">
        <v>1062</v>
      </c>
      <c r="F192" s="228" t="s">
        <v>1063</v>
      </c>
      <c r="G192" s="229" t="s">
        <v>684</v>
      </c>
      <c r="H192" s="230">
        <v>35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171</v>
      </c>
      <c r="AT192" s="237" t="s">
        <v>166</v>
      </c>
      <c r="AU192" s="237" t="s">
        <v>164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171</v>
      </c>
      <c r="BM192" s="237" t="s">
        <v>666</v>
      </c>
    </row>
    <row r="193" s="12" customFormat="1" ht="20.88" customHeight="1">
      <c r="A193" s="12"/>
      <c r="B193" s="210"/>
      <c r="C193" s="211"/>
      <c r="D193" s="212" t="s">
        <v>75</v>
      </c>
      <c r="E193" s="224" t="s">
        <v>1064</v>
      </c>
      <c r="F193" s="224" t="s">
        <v>1065</v>
      </c>
      <c r="G193" s="211"/>
      <c r="H193" s="211"/>
      <c r="I193" s="214"/>
      <c r="J193" s="225">
        <f>BK193</f>
        <v>0</v>
      </c>
      <c r="K193" s="211"/>
      <c r="L193" s="216"/>
      <c r="M193" s="217"/>
      <c r="N193" s="218"/>
      <c r="O193" s="218"/>
      <c r="P193" s="219">
        <f>SUM(P194:P196)</f>
        <v>0</v>
      </c>
      <c r="Q193" s="218"/>
      <c r="R193" s="219">
        <f>SUM(R194:R196)</f>
        <v>0</v>
      </c>
      <c r="S193" s="218"/>
      <c r="T193" s="22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83</v>
      </c>
      <c r="AT193" s="222" t="s">
        <v>75</v>
      </c>
      <c r="AU193" s="222" t="s">
        <v>85</v>
      </c>
      <c r="AY193" s="221" t="s">
        <v>163</v>
      </c>
      <c r="BK193" s="223">
        <f>SUM(BK194:BK196)</f>
        <v>0</v>
      </c>
    </row>
    <row r="194" s="2" customFormat="1" ht="16.5" customHeight="1">
      <c r="A194" s="38"/>
      <c r="B194" s="39"/>
      <c r="C194" s="226" t="s">
        <v>393</v>
      </c>
      <c r="D194" s="226" t="s">
        <v>166</v>
      </c>
      <c r="E194" s="227" t="s">
        <v>1066</v>
      </c>
      <c r="F194" s="228" t="s">
        <v>1067</v>
      </c>
      <c r="G194" s="229" t="s">
        <v>246</v>
      </c>
      <c r="H194" s="230">
        <v>965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171</v>
      </c>
      <c r="AT194" s="237" t="s">
        <v>166</v>
      </c>
      <c r="AU194" s="237" t="s">
        <v>164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171</v>
      </c>
      <c r="BM194" s="237" t="s">
        <v>669</v>
      </c>
    </row>
    <row r="195" s="2" customFormat="1" ht="16.5" customHeight="1">
      <c r="A195" s="38"/>
      <c r="B195" s="39"/>
      <c r="C195" s="226" t="s">
        <v>399</v>
      </c>
      <c r="D195" s="226" t="s">
        <v>166</v>
      </c>
      <c r="E195" s="227" t="s">
        <v>1068</v>
      </c>
      <c r="F195" s="228" t="s">
        <v>1069</v>
      </c>
      <c r="G195" s="229" t="s">
        <v>246</v>
      </c>
      <c r="H195" s="230">
        <v>365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171</v>
      </c>
      <c r="AT195" s="237" t="s">
        <v>166</v>
      </c>
      <c r="AU195" s="237" t="s">
        <v>164</v>
      </c>
      <c r="AY195" s="17" t="s">
        <v>163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171</v>
      </c>
      <c r="BM195" s="237" t="s">
        <v>672</v>
      </c>
    </row>
    <row r="196" s="2" customFormat="1" ht="16.5" customHeight="1">
      <c r="A196" s="38"/>
      <c r="B196" s="39"/>
      <c r="C196" s="226" t="s">
        <v>406</v>
      </c>
      <c r="D196" s="226" t="s">
        <v>166</v>
      </c>
      <c r="E196" s="227" t="s">
        <v>1070</v>
      </c>
      <c r="F196" s="228" t="s">
        <v>1071</v>
      </c>
      <c r="G196" s="229" t="s">
        <v>684</v>
      </c>
      <c r="H196" s="230">
        <v>35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171</v>
      </c>
      <c r="AT196" s="237" t="s">
        <v>166</v>
      </c>
      <c r="AU196" s="237" t="s">
        <v>164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171</v>
      </c>
      <c r="BM196" s="237" t="s">
        <v>773</v>
      </c>
    </row>
    <row r="197" s="12" customFormat="1" ht="20.88" customHeight="1">
      <c r="A197" s="12"/>
      <c r="B197" s="210"/>
      <c r="C197" s="211"/>
      <c r="D197" s="212" t="s">
        <v>75</v>
      </c>
      <c r="E197" s="224" t="s">
        <v>1072</v>
      </c>
      <c r="F197" s="224" t="s">
        <v>1073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SUM(P198:P204)</f>
        <v>0</v>
      </c>
      <c r="Q197" s="218"/>
      <c r="R197" s="219">
        <f>SUM(R198:R204)</f>
        <v>0</v>
      </c>
      <c r="S197" s="218"/>
      <c r="T197" s="220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83</v>
      </c>
      <c r="AT197" s="222" t="s">
        <v>75</v>
      </c>
      <c r="AU197" s="222" t="s">
        <v>85</v>
      </c>
      <c r="AY197" s="221" t="s">
        <v>163</v>
      </c>
      <c r="BK197" s="223">
        <f>SUM(BK198:BK204)</f>
        <v>0</v>
      </c>
    </row>
    <row r="198" s="2" customFormat="1" ht="16.5" customHeight="1">
      <c r="A198" s="38"/>
      <c r="B198" s="39"/>
      <c r="C198" s="226" t="s">
        <v>412</v>
      </c>
      <c r="D198" s="226" t="s">
        <v>166</v>
      </c>
      <c r="E198" s="227" t="s">
        <v>1074</v>
      </c>
      <c r="F198" s="228" t="s">
        <v>1075</v>
      </c>
      <c r="G198" s="229" t="s">
        <v>684</v>
      </c>
      <c r="H198" s="230">
        <v>24</v>
      </c>
      <c r="I198" s="231"/>
      <c r="J198" s="232">
        <f>ROUND(I198*H198,2)</f>
        <v>0</v>
      </c>
      <c r="K198" s="228" t="s">
        <v>1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171</v>
      </c>
      <c r="AT198" s="237" t="s">
        <v>166</v>
      </c>
      <c r="AU198" s="237" t="s">
        <v>164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171</v>
      </c>
      <c r="BM198" s="237" t="s">
        <v>776</v>
      </c>
    </row>
    <row r="199" s="2" customFormat="1" ht="21.75" customHeight="1">
      <c r="A199" s="38"/>
      <c r="B199" s="39"/>
      <c r="C199" s="226" t="s">
        <v>418</v>
      </c>
      <c r="D199" s="226" t="s">
        <v>166</v>
      </c>
      <c r="E199" s="227" t="s">
        <v>1076</v>
      </c>
      <c r="F199" s="228" t="s">
        <v>1077</v>
      </c>
      <c r="G199" s="229" t="s">
        <v>684</v>
      </c>
      <c r="H199" s="230">
        <v>20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171</v>
      </c>
      <c r="AT199" s="237" t="s">
        <v>166</v>
      </c>
      <c r="AU199" s="237" t="s">
        <v>164</v>
      </c>
      <c r="AY199" s="17" t="s">
        <v>163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171</v>
      </c>
      <c r="BM199" s="237" t="s">
        <v>779</v>
      </c>
    </row>
    <row r="200" s="2" customFormat="1" ht="16.5" customHeight="1">
      <c r="A200" s="38"/>
      <c r="B200" s="39"/>
      <c r="C200" s="226" t="s">
        <v>425</v>
      </c>
      <c r="D200" s="226" t="s">
        <v>166</v>
      </c>
      <c r="E200" s="227" t="s">
        <v>1078</v>
      </c>
      <c r="F200" s="228" t="s">
        <v>1079</v>
      </c>
      <c r="G200" s="229" t="s">
        <v>684</v>
      </c>
      <c r="H200" s="230">
        <v>1</v>
      </c>
      <c r="I200" s="231"/>
      <c r="J200" s="232">
        <f>ROUND(I200*H200,2)</f>
        <v>0</v>
      </c>
      <c r="K200" s="228" t="s">
        <v>1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171</v>
      </c>
      <c r="AT200" s="237" t="s">
        <v>166</v>
      </c>
      <c r="AU200" s="237" t="s">
        <v>164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171</v>
      </c>
      <c r="BM200" s="237" t="s">
        <v>782</v>
      </c>
    </row>
    <row r="201" s="2" customFormat="1">
      <c r="A201" s="38"/>
      <c r="B201" s="39"/>
      <c r="C201" s="226" t="s">
        <v>431</v>
      </c>
      <c r="D201" s="226" t="s">
        <v>166</v>
      </c>
      <c r="E201" s="227" t="s">
        <v>1080</v>
      </c>
      <c r="F201" s="228" t="s">
        <v>1081</v>
      </c>
      <c r="G201" s="229" t="s">
        <v>684</v>
      </c>
      <c r="H201" s="230">
        <v>80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171</v>
      </c>
      <c r="AT201" s="237" t="s">
        <v>166</v>
      </c>
      <c r="AU201" s="237" t="s">
        <v>164</v>
      </c>
      <c r="AY201" s="17" t="s">
        <v>163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171</v>
      </c>
      <c r="BM201" s="237" t="s">
        <v>788</v>
      </c>
    </row>
    <row r="202" s="2" customFormat="1">
      <c r="A202" s="38"/>
      <c r="B202" s="39"/>
      <c r="C202" s="226" t="s">
        <v>438</v>
      </c>
      <c r="D202" s="226" t="s">
        <v>166</v>
      </c>
      <c r="E202" s="227" t="s">
        <v>1082</v>
      </c>
      <c r="F202" s="228" t="s">
        <v>1083</v>
      </c>
      <c r="G202" s="229" t="s">
        <v>684</v>
      </c>
      <c r="H202" s="230">
        <v>2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171</v>
      </c>
      <c r="AT202" s="237" t="s">
        <v>166</v>
      </c>
      <c r="AU202" s="237" t="s">
        <v>164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171</v>
      </c>
      <c r="BM202" s="237" t="s">
        <v>191</v>
      </c>
    </row>
    <row r="203" s="2" customFormat="1" ht="21.75" customHeight="1">
      <c r="A203" s="38"/>
      <c r="B203" s="39"/>
      <c r="C203" s="226" t="s">
        <v>443</v>
      </c>
      <c r="D203" s="226" t="s">
        <v>166</v>
      </c>
      <c r="E203" s="227" t="s">
        <v>1084</v>
      </c>
      <c r="F203" s="228" t="s">
        <v>1085</v>
      </c>
      <c r="G203" s="229" t="s">
        <v>684</v>
      </c>
      <c r="H203" s="230">
        <v>8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171</v>
      </c>
      <c r="AT203" s="237" t="s">
        <v>166</v>
      </c>
      <c r="AU203" s="237" t="s">
        <v>164</v>
      </c>
      <c r="AY203" s="17" t="s">
        <v>163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171</v>
      </c>
      <c r="BM203" s="237" t="s">
        <v>204</v>
      </c>
    </row>
    <row r="204" s="2" customFormat="1">
      <c r="A204" s="38"/>
      <c r="B204" s="39"/>
      <c r="C204" s="226" t="s">
        <v>449</v>
      </c>
      <c r="D204" s="226" t="s">
        <v>166</v>
      </c>
      <c r="E204" s="227" t="s">
        <v>1086</v>
      </c>
      <c r="F204" s="228" t="s">
        <v>1087</v>
      </c>
      <c r="G204" s="229" t="s">
        <v>684</v>
      </c>
      <c r="H204" s="230">
        <v>3</v>
      </c>
      <c r="I204" s="231"/>
      <c r="J204" s="232">
        <f>ROUND(I204*H204,2)</f>
        <v>0</v>
      </c>
      <c r="K204" s="228" t="s">
        <v>1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171</v>
      </c>
      <c r="AT204" s="237" t="s">
        <v>166</v>
      </c>
      <c r="AU204" s="237" t="s">
        <v>164</v>
      </c>
      <c r="AY204" s="17" t="s">
        <v>163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171</v>
      </c>
      <c r="BM204" s="237" t="s">
        <v>795</v>
      </c>
    </row>
    <row r="205" s="12" customFormat="1" ht="20.88" customHeight="1">
      <c r="A205" s="12"/>
      <c r="B205" s="210"/>
      <c r="C205" s="211"/>
      <c r="D205" s="212" t="s">
        <v>75</v>
      </c>
      <c r="E205" s="224" t="s">
        <v>1088</v>
      </c>
      <c r="F205" s="224" t="s">
        <v>1089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SUM(P206:P208)</f>
        <v>0</v>
      </c>
      <c r="Q205" s="218"/>
      <c r="R205" s="219">
        <f>SUM(R206:R208)</f>
        <v>0</v>
      </c>
      <c r="S205" s="218"/>
      <c r="T205" s="220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83</v>
      </c>
      <c r="AT205" s="222" t="s">
        <v>75</v>
      </c>
      <c r="AU205" s="222" t="s">
        <v>85</v>
      </c>
      <c r="AY205" s="221" t="s">
        <v>163</v>
      </c>
      <c r="BK205" s="223">
        <f>SUM(BK206:BK208)</f>
        <v>0</v>
      </c>
    </row>
    <row r="206" s="2" customFormat="1" ht="16.5" customHeight="1">
      <c r="A206" s="38"/>
      <c r="B206" s="39"/>
      <c r="C206" s="226" t="s">
        <v>453</v>
      </c>
      <c r="D206" s="226" t="s">
        <v>166</v>
      </c>
      <c r="E206" s="227" t="s">
        <v>1090</v>
      </c>
      <c r="F206" s="228" t="s">
        <v>1091</v>
      </c>
      <c r="G206" s="229" t="s">
        <v>684</v>
      </c>
      <c r="H206" s="230">
        <v>27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171</v>
      </c>
      <c r="AT206" s="237" t="s">
        <v>166</v>
      </c>
      <c r="AU206" s="237" t="s">
        <v>164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171</v>
      </c>
      <c r="BM206" s="237" t="s">
        <v>798</v>
      </c>
    </row>
    <row r="207" s="2" customFormat="1" ht="16.5" customHeight="1">
      <c r="A207" s="38"/>
      <c r="B207" s="39"/>
      <c r="C207" s="226" t="s">
        <v>458</v>
      </c>
      <c r="D207" s="226" t="s">
        <v>166</v>
      </c>
      <c r="E207" s="227" t="s">
        <v>1092</v>
      </c>
      <c r="F207" s="228" t="s">
        <v>1093</v>
      </c>
      <c r="G207" s="229" t="s">
        <v>684</v>
      </c>
      <c r="H207" s="230">
        <v>80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171</v>
      </c>
      <c r="AT207" s="237" t="s">
        <v>166</v>
      </c>
      <c r="AU207" s="237" t="s">
        <v>164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171</v>
      </c>
      <c r="BM207" s="237" t="s">
        <v>801</v>
      </c>
    </row>
    <row r="208" s="2" customFormat="1" ht="16.5" customHeight="1">
      <c r="A208" s="38"/>
      <c r="B208" s="39"/>
      <c r="C208" s="226" t="s">
        <v>462</v>
      </c>
      <c r="D208" s="226" t="s">
        <v>166</v>
      </c>
      <c r="E208" s="227" t="s">
        <v>1094</v>
      </c>
      <c r="F208" s="228" t="s">
        <v>1095</v>
      </c>
      <c r="G208" s="229" t="s">
        <v>684</v>
      </c>
      <c r="H208" s="230">
        <v>31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171</v>
      </c>
      <c r="AT208" s="237" t="s">
        <v>166</v>
      </c>
      <c r="AU208" s="237" t="s">
        <v>164</v>
      </c>
      <c r="AY208" s="17" t="s">
        <v>163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171</v>
      </c>
      <c r="BM208" s="237" t="s">
        <v>804</v>
      </c>
    </row>
    <row r="209" s="12" customFormat="1" ht="20.88" customHeight="1">
      <c r="A209" s="12"/>
      <c r="B209" s="210"/>
      <c r="C209" s="211"/>
      <c r="D209" s="212" t="s">
        <v>75</v>
      </c>
      <c r="E209" s="224" t="s">
        <v>1096</v>
      </c>
      <c r="F209" s="224" t="s">
        <v>1097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P210</f>
        <v>0</v>
      </c>
      <c r="Q209" s="218"/>
      <c r="R209" s="219">
        <f>R210</f>
        <v>0</v>
      </c>
      <c r="S209" s="218"/>
      <c r="T209" s="220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83</v>
      </c>
      <c r="AT209" s="222" t="s">
        <v>75</v>
      </c>
      <c r="AU209" s="222" t="s">
        <v>85</v>
      </c>
      <c r="AY209" s="221" t="s">
        <v>163</v>
      </c>
      <c r="BK209" s="223">
        <f>BK210</f>
        <v>0</v>
      </c>
    </row>
    <row r="210" s="2" customFormat="1" ht="16.5" customHeight="1">
      <c r="A210" s="38"/>
      <c r="B210" s="39"/>
      <c r="C210" s="226" t="s">
        <v>468</v>
      </c>
      <c r="D210" s="226" t="s">
        <v>166</v>
      </c>
      <c r="E210" s="227" t="s">
        <v>1098</v>
      </c>
      <c r="F210" s="228" t="s">
        <v>1099</v>
      </c>
      <c r="G210" s="229" t="s">
        <v>684</v>
      </c>
      <c r="H210" s="230">
        <v>3</v>
      </c>
      <c r="I210" s="231"/>
      <c r="J210" s="232">
        <f>ROUND(I210*H210,2)</f>
        <v>0</v>
      </c>
      <c r="K210" s="228" t="s">
        <v>1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171</v>
      </c>
      <c r="AT210" s="237" t="s">
        <v>166</v>
      </c>
      <c r="AU210" s="237" t="s">
        <v>164</v>
      </c>
      <c r="AY210" s="17" t="s">
        <v>163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171</v>
      </c>
      <c r="BM210" s="237" t="s">
        <v>807</v>
      </c>
    </row>
    <row r="211" s="12" customFormat="1" ht="20.88" customHeight="1">
      <c r="A211" s="12"/>
      <c r="B211" s="210"/>
      <c r="C211" s="211"/>
      <c r="D211" s="212" t="s">
        <v>75</v>
      </c>
      <c r="E211" s="224" t="s">
        <v>1100</v>
      </c>
      <c r="F211" s="224" t="s">
        <v>1101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P212</f>
        <v>0</v>
      </c>
      <c r="Q211" s="218"/>
      <c r="R211" s="219">
        <f>R212</f>
        <v>0</v>
      </c>
      <c r="S211" s="218"/>
      <c r="T211" s="220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83</v>
      </c>
      <c r="AT211" s="222" t="s">
        <v>75</v>
      </c>
      <c r="AU211" s="222" t="s">
        <v>85</v>
      </c>
      <c r="AY211" s="221" t="s">
        <v>163</v>
      </c>
      <c r="BK211" s="223">
        <f>BK212</f>
        <v>0</v>
      </c>
    </row>
    <row r="212" s="2" customFormat="1" ht="16.5" customHeight="1">
      <c r="A212" s="38"/>
      <c r="B212" s="39"/>
      <c r="C212" s="226" t="s">
        <v>474</v>
      </c>
      <c r="D212" s="226" t="s">
        <v>166</v>
      </c>
      <c r="E212" s="227" t="s">
        <v>1102</v>
      </c>
      <c r="F212" s="228" t="s">
        <v>1103</v>
      </c>
      <c r="G212" s="229" t="s">
        <v>684</v>
      </c>
      <c r="H212" s="230">
        <v>3</v>
      </c>
      <c r="I212" s="231"/>
      <c r="J212" s="232">
        <f>ROUND(I212*H212,2)</f>
        <v>0</v>
      </c>
      <c r="K212" s="228" t="s">
        <v>1</v>
      </c>
      <c r="L212" s="44"/>
      <c r="M212" s="272" t="s">
        <v>1</v>
      </c>
      <c r="N212" s="273" t="s">
        <v>41</v>
      </c>
      <c r="O212" s="274"/>
      <c r="P212" s="275">
        <f>O212*H212</f>
        <v>0</v>
      </c>
      <c r="Q212" s="275">
        <v>0</v>
      </c>
      <c r="R212" s="275">
        <f>Q212*H212</f>
        <v>0</v>
      </c>
      <c r="S212" s="275">
        <v>0</v>
      </c>
      <c r="T212" s="27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171</v>
      </c>
      <c r="AT212" s="237" t="s">
        <v>166</v>
      </c>
      <c r="AU212" s="237" t="s">
        <v>164</v>
      </c>
      <c r="AY212" s="17" t="s">
        <v>163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171</v>
      </c>
      <c r="BM212" s="237" t="s">
        <v>810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FNlXIax/jNS07pfWSbEGFFOlOmescYnOJb1NZ+S3XPL4ITlJSLaNl+pyZbV5LvNBwQ3PsKEuxpSAb8BWnqrbBw==" hashValue="wkF5pJj5t6cyNpDfl6Igaqu789c/H+lTJwvggpfUqNamNs3PvRYYRjT7KBYcdMm+NFqpqiIRohykXiiJVURZZQ==" algorithmName="SHA-512" password="CC35"/>
  <autoFilter ref="C138:K2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1104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1105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ROUND((SUM(BE123:BE173)),  2)</f>
        <v>0</v>
      </c>
      <c r="G35" s="38"/>
      <c r="H35" s="38"/>
      <c r="I35" s="164">
        <v>0.20999999999999999</v>
      </c>
      <c r="J35" s="163">
        <f>ROUND(((SUM(BE123:BE173))*I35),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ROUND((SUM(BF123:BF173)),  2)</f>
        <v>0</v>
      </c>
      <c r="G36" s="38"/>
      <c r="H36" s="38"/>
      <c r="I36" s="164">
        <v>0.14999999999999999</v>
      </c>
      <c r="J36" s="163">
        <f>ROUND(((SUM(BF123:BF173))*I36),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ROUND((SUM(BG123:BG173)),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ROUND((SUM(BH123:BH173)),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ROUND((SUM(BI123:BI173)),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D1_01_4h1 - Slaboproudá elektrotechnika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Michal Eibich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1106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1107</v>
      </c>
      <c r="E100" s="191"/>
      <c r="F100" s="191"/>
      <c r="G100" s="191"/>
      <c r="H100" s="191"/>
      <c r="I100" s="191"/>
      <c r="J100" s="192">
        <f>J147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1108</v>
      </c>
      <c r="E101" s="191"/>
      <c r="F101" s="191"/>
      <c r="G101" s="191"/>
      <c r="H101" s="191"/>
      <c r="I101" s="191"/>
      <c r="J101" s="192">
        <f>J159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Nemocnice Cheb, 2 izolační boxy v oddělení JIP Interna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121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D1_01_4h1 - Slaboproudá elektrotechnika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Cheb</v>
      </c>
      <c r="G117" s="40"/>
      <c r="H117" s="40"/>
      <c r="I117" s="32" t="s">
        <v>22</v>
      </c>
      <c r="J117" s="79" t="str">
        <f>IF(J14="","",J14)</f>
        <v>16. 2. 2021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Karlovarská krajská nemocnice a.s.</v>
      </c>
      <c r="G119" s="40"/>
      <c r="H119" s="40"/>
      <c r="I119" s="32" t="s">
        <v>30</v>
      </c>
      <c r="J119" s="36" t="str">
        <f>E23</f>
        <v>Penta Projekt s.r.o., Mrštíkova 12, Jihlava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>Michal Eibich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149</v>
      </c>
      <c r="D122" s="202" t="s">
        <v>61</v>
      </c>
      <c r="E122" s="202" t="s">
        <v>57</v>
      </c>
      <c r="F122" s="202" t="s">
        <v>58</v>
      </c>
      <c r="G122" s="202" t="s">
        <v>150</v>
      </c>
      <c r="H122" s="202" t="s">
        <v>151</v>
      </c>
      <c r="I122" s="202" t="s">
        <v>152</v>
      </c>
      <c r="J122" s="202" t="s">
        <v>126</v>
      </c>
      <c r="K122" s="203" t="s">
        <v>153</v>
      </c>
      <c r="L122" s="204"/>
      <c r="M122" s="100" t="s">
        <v>1</v>
      </c>
      <c r="N122" s="101" t="s">
        <v>40</v>
      </c>
      <c r="O122" s="101" t="s">
        <v>154</v>
      </c>
      <c r="P122" s="101" t="s">
        <v>155</v>
      </c>
      <c r="Q122" s="101" t="s">
        <v>156</v>
      </c>
      <c r="R122" s="101" t="s">
        <v>157</v>
      </c>
      <c r="S122" s="101" t="s">
        <v>158</v>
      </c>
      <c r="T122" s="102" t="s">
        <v>159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P124+P147+P159</f>
        <v>0</v>
      </c>
      <c r="Q123" s="104"/>
      <c r="R123" s="207">
        <f>R124+R147+R159</f>
        <v>0</v>
      </c>
      <c r="S123" s="104"/>
      <c r="T123" s="208">
        <f>T124+T147+T159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128</v>
      </c>
      <c r="BK123" s="209">
        <f>BK124+BK147+BK159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1109</v>
      </c>
      <c r="F124" s="213" t="s">
        <v>1110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SUM(P125:P146)</f>
        <v>0</v>
      </c>
      <c r="Q124" s="218"/>
      <c r="R124" s="219">
        <f>SUM(R125:R146)</f>
        <v>0</v>
      </c>
      <c r="S124" s="218"/>
      <c r="T124" s="220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163</v>
      </c>
      <c r="BK124" s="223">
        <f>SUM(BK125:BK146)</f>
        <v>0</v>
      </c>
    </row>
    <row r="125" s="2" customFormat="1" ht="16.5" customHeight="1">
      <c r="A125" s="38"/>
      <c r="B125" s="39"/>
      <c r="C125" s="226" t="s">
        <v>83</v>
      </c>
      <c r="D125" s="226" t="s">
        <v>166</v>
      </c>
      <c r="E125" s="227" t="s">
        <v>1111</v>
      </c>
      <c r="F125" s="228" t="s">
        <v>1112</v>
      </c>
      <c r="G125" s="229" t="s">
        <v>684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171</v>
      </c>
      <c r="AT125" s="237" t="s">
        <v>166</v>
      </c>
      <c r="AU125" s="237" t="s">
        <v>83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171</v>
      </c>
      <c r="BM125" s="237" t="s">
        <v>85</v>
      </c>
    </row>
    <row r="126" s="2" customFormat="1">
      <c r="A126" s="38"/>
      <c r="B126" s="39"/>
      <c r="C126" s="226" t="s">
        <v>85</v>
      </c>
      <c r="D126" s="226" t="s">
        <v>166</v>
      </c>
      <c r="E126" s="227" t="s">
        <v>1113</v>
      </c>
      <c r="F126" s="228" t="s">
        <v>1114</v>
      </c>
      <c r="G126" s="229" t="s">
        <v>684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171</v>
      </c>
      <c r="AT126" s="237" t="s">
        <v>166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171</v>
      </c>
      <c r="BM126" s="237" t="s">
        <v>171</v>
      </c>
    </row>
    <row r="127" s="2" customFormat="1" ht="16.5" customHeight="1">
      <c r="A127" s="38"/>
      <c r="B127" s="39"/>
      <c r="C127" s="226" t="s">
        <v>164</v>
      </c>
      <c r="D127" s="226" t="s">
        <v>166</v>
      </c>
      <c r="E127" s="227" t="s">
        <v>1115</v>
      </c>
      <c r="F127" s="228" t="s">
        <v>1116</v>
      </c>
      <c r="G127" s="229" t="s">
        <v>684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171</v>
      </c>
      <c r="AT127" s="237" t="s">
        <v>166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171</v>
      </c>
      <c r="BM127" s="237" t="s">
        <v>176</v>
      </c>
    </row>
    <row r="128" s="2" customFormat="1">
      <c r="A128" s="38"/>
      <c r="B128" s="39"/>
      <c r="C128" s="226" t="s">
        <v>171</v>
      </c>
      <c r="D128" s="226" t="s">
        <v>166</v>
      </c>
      <c r="E128" s="227" t="s">
        <v>1117</v>
      </c>
      <c r="F128" s="228" t="s">
        <v>1118</v>
      </c>
      <c r="G128" s="229" t="s">
        <v>684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171</v>
      </c>
      <c r="AT128" s="237" t="s">
        <v>166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171</v>
      </c>
      <c r="BM128" s="237" t="s">
        <v>217</v>
      </c>
    </row>
    <row r="129" s="2" customFormat="1">
      <c r="A129" s="38"/>
      <c r="B129" s="39"/>
      <c r="C129" s="226" t="s">
        <v>199</v>
      </c>
      <c r="D129" s="226" t="s">
        <v>166</v>
      </c>
      <c r="E129" s="227" t="s">
        <v>1119</v>
      </c>
      <c r="F129" s="228" t="s">
        <v>1120</v>
      </c>
      <c r="G129" s="229" t="s">
        <v>684</v>
      </c>
      <c r="H129" s="230">
        <v>8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171</v>
      </c>
      <c r="AT129" s="237" t="s">
        <v>166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171</v>
      </c>
      <c r="BM129" s="237" t="s">
        <v>231</v>
      </c>
    </row>
    <row r="130" s="2" customFormat="1">
      <c r="A130" s="38"/>
      <c r="B130" s="39"/>
      <c r="C130" s="226" t="s">
        <v>176</v>
      </c>
      <c r="D130" s="226" t="s">
        <v>166</v>
      </c>
      <c r="E130" s="227" t="s">
        <v>1121</v>
      </c>
      <c r="F130" s="228" t="s">
        <v>1122</v>
      </c>
      <c r="G130" s="229" t="s">
        <v>684</v>
      </c>
      <c r="H130" s="230">
        <v>8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171</v>
      </c>
      <c r="AT130" s="237" t="s">
        <v>166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171</v>
      </c>
      <c r="BM130" s="237" t="s">
        <v>239</v>
      </c>
    </row>
    <row r="131" s="2" customFormat="1" ht="16.5" customHeight="1">
      <c r="A131" s="38"/>
      <c r="B131" s="39"/>
      <c r="C131" s="226" t="s">
        <v>212</v>
      </c>
      <c r="D131" s="226" t="s">
        <v>166</v>
      </c>
      <c r="E131" s="227" t="s">
        <v>1123</v>
      </c>
      <c r="F131" s="228" t="s">
        <v>1124</v>
      </c>
      <c r="G131" s="229" t="s">
        <v>684</v>
      </c>
      <c r="H131" s="230">
        <v>4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171</v>
      </c>
      <c r="AT131" s="237" t="s">
        <v>166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171</v>
      </c>
      <c r="BM131" s="237" t="s">
        <v>249</v>
      </c>
    </row>
    <row r="132" s="2" customFormat="1">
      <c r="A132" s="38"/>
      <c r="B132" s="39"/>
      <c r="C132" s="226" t="s">
        <v>217</v>
      </c>
      <c r="D132" s="226" t="s">
        <v>166</v>
      </c>
      <c r="E132" s="227" t="s">
        <v>1125</v>
      </c>
      <c r="F132" s="228" t="s">
        <v>1126</v>
      </c>
      <c r="G132" s="229" t="s">
        <v>684</v>
      </c>
      <c r="H132" s="230">
        <v>4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171</v>
      </c>
      <c r="AT132" s="237" t="s">
        <v>166</v>
      </c>
      <c r="AU132" s="237" t="s">
        <v>83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171</v>
      </c>
      <c r="BM132" s="237" t="s">
        <v>208</v>
      </c>
    </row>
    <row r="133" s="2" customFormat="1" ht="16.5" customHeight="1">
      <c r="A133" s="38"/>
      <c r="B133" s="39"/>
      <c r="C133" s="226" t="s">
        <v>189</v>
      </c>
      <c r="D133" s="226" t="s">
        <v>166</v>
      </c>
      <c r="E133" s="227" t="s">
        <v>1127</v>
      </c>
      <c r="F133" s="228" t="s">
        <v>1128</v>
      </c>
      <c r="G133" s="229" t="s">
        <v>246</v>
      </c>
      <c r="H133" s="230">
        <v>550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171</v>
      </c>
      <c r="AT133" s="237" t="s">
        <v>166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171</v>
      </c>
      <c r="BM133" s="237" t="s">
        <v>268</v>
      </c>
    </row>
    <row r="134" s="2" customFormat="1">
      <c r="A134" s="38"/>
      <c r="B134" s="39"/>
      <c r="C134" s="226" t="s">
        <v>231</v>
      </c>
      <c r="D134" s="226" t="s">
        <v>166</v>
      </c>
      <c r="E134" s="227" t="s">
        <v>1129</v>
      </c>
      <c r="F134" s="228" t="s">
        <v>1130</v>
      </c>
      <c r="G134" s="229" t="s">
        <v>246</v>
      </c>
      <c r="H134" s="230">
        <v>550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171</v>
      </c>
      <c r="AT134" s="237" t="s">
        <v>166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171</v>
      </c>
      <c r="BM134" s="237" t="s">
        <v>278</v>
      </c>
    </row>
    <row r="135" s="2" customFormat="1" ht="16.5" customHeight="1">
      <c r="A135" s="38"/>
      <c r="B135" s="39"/>
      <c r="C135" s="226" t="s">
        <v>235</v>
      </c>
      <c r="D135" s="226" t="s">
        <v>166</v>
      </c>
      <c r="E135" s="227" t="s">
        <v>1131</v>
      </c>
      <c r="F135" s="228" t="s">
        <v>1132</v>
      </c>
      <c r="G135" s="229" t="s">
        <v>684</v>
      </c>
      <c r="H135" s="230">
        <v>65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171</v>
      </c>
      <c r="AT135" s="237" t="s">
        <v>166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171</v>
      </c>
      <c r="BM135" s="237" t="s">
        <v>296</v>
      </c>
    </row>
    <row r="136" s="2" customFormat="1" ht="16.5" customHeight="1">
      <c r="A136" s="38"/>
      <c r="B136" s="39"/>
      <c r="C136" s="226" t="s">
        <v>239</v>
      </c>
      <c r="D136" s="226" t="s">
        <v>166</v>
      </c>
      <c r="E136" s="227" t="s">
        <v>1133</v>
      </c>
      <c r="F136" s="228" t="s">
        <v>1134</v>
      </c>
      <c r="G136" s="229" t="s">
        <v>684</v>
      </c>
      <c r="H136" s="230">
        <v>65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171</v>
      </c>
      <c r="AT136" s="237" t="s">
        <v>166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171</v>
      </c>
      <c r="BM136" s="237" t="s">
        <v>309</v>
      </c>
    </row>
    <row r="137" s="2" customFormat="1">
      <c r="A137" s="38"/>
      <c r="B137" s="39"/>
      <c r="C137" s="226" t="s">
        <v>243</v>
      </c>
      <c r="D137" s="226" t="s">
        <v>166</v>
      </c>
      <c r="E137" s="227" t="s">
        <v>1135</v>
      </c>
      <c r="F137" s="228" t="s">
        <v>1136</v>
      </c>
      <c r="G137" s="229" t="s">
        <v>246</v>
      </c>
      <c r="H137" s="230">
        <v>20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171</v>
      </c>
      <c r="AT137" s="237" t="s">
        <v>166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171</v>
      </c>
      <c r="BM137" s="237" t="s">
        <v>318</v>
      </c>
    </row>
    <row r="138" s="2" customFormat="1">
      <c r="A138" s="38"/>
      <c r="B138" s="39"/>
      <c r="C138" s="226" t="s">
        <v>249</v>
      </c>
      <c r="D138" s="226" t="s">
        <v>166</v>
      </c>
      <c r="E138" s="227" t="s">
        <v>1137</v>
      </c>
      <c r="F138" s="228" t="s">
        <v>1138</v>
      </c>
      <c r="G138" s="229" t="s">
        <v>246</v>
      </c>
      <c r="H138" s="230">
        <v>20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171</v>
      </c>
      <c r="AT138" s="237" t="s">
        <v>166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171</v>
      </c>
      <c r="BM138" s="237" t="s">
        <v>330</v>
      </c>
    </row>
    <row r="139" s="2" customFormat="1" ht="16.5" customHeight="1">
      <c r="A139" s="38"/>
      <c r="B139" s="39"/>
      <c r="C139" s="226" t="s">
        <v>8</v>
      </c>
      <c r="D139" s="226" t="s">
        <v>166</v>
      </c>
      <c r="E139" s="227" t="s">
        <v>1139</v>
      </c>
      <c r="F139" s="228" t="s">
        <v>1140</v>
      </c>
      <c r="G139" s="229" t="s">
        <v>246</v>
      </c>
      <c r="H139" s="230">
        <v>22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171</v>
      </c>
      <c r="AT139" s="237" t="s">
        <v>166</v>
      </c>
      <c r="AU139" s="237" t="s">
        <v>83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171</v>
      </c>
      <c r="BM139" s="237" t="s">
        <v>343</v>
      </c>
    </row>
    <row r="140" s="2" customFormat="1" ht="16.5" customHeight="1">
      <c r="A140" s="38"/>
      <c r="B140" s="39"/>
      <c r="C140" s="226" t="s">
        <v>208</v>
      </c>
      <c r="D140" s="226" t="s">
        <v>166</v>
      </c>
      <c r="E140" s="227" t="s">
        <v>1141</v>
      </c>
      <c r="F140" s="228" t="s">
        <v>1142</v>
      </c>
      <c r="G140" s="229" t="s">
        <v>246</v>
      </c>
      <c r="H140" s="230">
        <v>22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171</v>
      </c>
      <c r="AT140" s="237" t="s">
        <v>166</v>
      </c>
      <c r="AU140" s="237" t="s">
        <v>83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171</v>
      </c>
      <c r="BM140" s="237" t="s">
        <v>351</v>
      </c>
    </row>
    <row r="141" s="2" customFormat="1" ht="16.5" customHeight="1">
      <c r="A141" s="38"/>
      <c r="B141" s="39"/>
      <c r="C141" s="226" t="s">
        <v>263</v>
      </c>
      <c r="D141" s="226" t="s">
        <v>166</v>
      </c>
      <c r="E141" s="227" t="s">
        <v>1143</v>
      </c>
      <c r="F141" s="228" t="s">
        <v>1144</v>
      </c>
      <c r="G141" s="229" t="s">
        <v>684</v>
      </c>
      <c r="H141" s="230">
        <v>8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171</v>
      </c>
      <c r="AT141" s="237" t="s">
        <v>166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171</v>
      </c>
      <c r="BM141" s="237" t="s">
        <v>361</v>
      </c>
    </row>
    <row r="142" s="2" customFormat="1" ht="16.5" customHeight="1">
      <c r="A142" s="38"/>
      <c r="B142" s="39"/>
      <c r="C142" s="226" t="s">
        <v>268</v>
      </c>
      <c r="D142" s="226" t="s">
        <v>166</v>
      </c>
      <c r="E142" s="227" t="s">
        <v>1145</v>
      </c>
      <c r="F142" s="228" t="s">
        <v>1146</v>
      </c>
      <c r="G142" s="229" t="s">
        <v>684</v>
      </c>
      <c r="H142" s="230">
        <v>1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83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370</v>
      </c>
    </row>
    <row r="143" s="2" customFormat="1">
      <c r="A143" s="38"/>
      <c r="B143" s="39"/>
      <c r="C143" s="226" t="s">
        <v>273</v>
      </c>
      <c r="D143" s="226" t="s">
        <v>166</v>
      </c>
      <c r="E143" s="227" t="s">
        <v>1147</v>
      </c>
      <c r="F143" s="228" t="s">
        <v>1148</v>
      </c>
      <c r="G143" s="229" t="s">
        <v>684</v>
      </c>
      <c r="H143" s="230">
        <v>8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171</v>
      </c>
      <c r="AT143" s="237" t="s">
        <v>166</v>
      </c>
      <c r="AU143" s="237" t="s">
        <v>83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171</v>
      </c>
      <c r="BM143" s="237" t="s">
        <v>382</v>
      </c>
    </row>
    <row r="144" s="2" customFormat="1">
      <c r="A144" s="38"/>
      <c r="B144" s="39"/>
      <c r="C144" s="226" t="s">
        <v>278</v>
      </c>
      <c r="D144" s="226" t="s">
        <v>166</v>
      </c>
      <c r="E144" s="227" t="s">
        <v>1149</v>
      </c>
      <c r="F144" s="228" t="s">
        <v>1150</v>
      </c>
      <c r="G144" s="229" t="s">
        <v>595</v>
      </c>
      <c r="H144" s="230">
        <v>10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171</v>
      </c>
      <c r="AT144" s="237" t="s">
        <v>166</v>
      </c>
      <c r="AU144" s="237" t="s">
        <v>83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171</v>
      </c>
      <c r="BM144" s="237" t="s">
        <v>393</v>
      </c>
    </row>
    <row r="145" s="2" customFormat="1">
      <c r="A145" s="38"/>
      <c r="B145" s="39"/>
      <c r="C145" s="226" t="s">
        <v>7</v>
      </c>
      <c r="D145" s="226" t="s">
        <v>166</v>
      </c>
      <c r="E145" s="227" t="s">
        <v>1151</v>
      </c>
      <c r="F145" s="228" t="s">
        <v>1152</v>
      </c>
      <c r="G145" s="229" t="s">
        <v>787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171</v>
      </c>
      <c r="AT145" s="237" t="s">
        <v>166</v>
      </c>
      <c r="AU145" s="237" t="s">
        <v>83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171</v>
      </c>
      <c r="BM145" s="237" t="s">
        <v>406</v>
      </c>
    </row>
    <row r="146" s="2" customFormat="1" ht="66.75" customHeight="1">
      <c r="A146" s="38"/>
      <c r="B146" s="39"/>
      <c r="C146" s="226" t="s">
        <v>296</v>
      </c>
      <c r="D146" s="226" t="s">
        <v>166</v>
      </c>
      <c r="E146" s="227" t="s">
        <v>1153</v>
      </c>
      <c r="F146" s="228" t="s">
        <v>1154</v>
      </c>
      <c r="G146" s="229" t="s">
        <v>787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171</v>
      </c>
      <c r="AT146" s="237" t="s">
        <v>166</v>
      </c>
      <c r="AU146" s="237" t="s">
        <v>83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171</v>
      </c>
      <c r="BM146" s="237" t="s">
        <v>418</v>
      </c>
    </row>
    <row r="147" s="12" customFormat="1" ht="25.92" customHeight="1">
      <c r="A147" s="12"/>
      <c r="B147" s="210"/>
      <c r="C147" s="211"/>
      <c r="D147" s="212" t="s">
        <v>75</v>
      </c>
      <c r="E147" s="213" t="s">
        <v>680</v>
      </c>
      <c r="F147" s="213" t="s">
        <v>1155</v>
      </c>
      <c r="G147" s="211"/>
      <c r="H147" s="211"/>
      <c r="I147" s="214"/>
      <c r="J147" s="215">
        <f>BK147</f>
        <v>0</v>
      </c>
      <c r="K147" s="211"/>
      <c r="L147" s="216"/>
      <c r="M147" s="217"/>
      <c r="N147" s="218"/>
      <c r="O147" s="218"/>
      <c r="P147" s="219">
        <f>SUM(P148:P158)</f>
        <v>0</v>
      </c>
      <c r="Q147" s="218"/>
      <c r="R147" s="219">
        <f>SUM(R148:R158)</f>
        <v>0</v>
      </c>
      <c r="S147" s="218"/>
      <c r="T147" s="220">
        <f>SUM(T148:T158)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83</v>
      </c>
      <c r="AT147" s="222" t="s">
        <v>75</v>
      </c>
      <c r="AU147" s="222" t="s">
        <v>76</v>
      </c>
      <c r="AY147" s="221" t="s">
        <v>163</v>
      </c>
      <c r="BK147" s="223">
        <f>SUM(BK148:BK158)</f>
        <v>0</v>
      </c>
    </row>
    <row r="148" s="2" customFormat="1" ht="16.5" customHeight="1">
      <c r="A148" s="38"/>
      <c r="B148" s="39"/>
      <c r="C148" s="226" t="s">
        <v>304</v>
      </c>
      <c r="D148" s="226" t="s">
        <v>166</v>
      </c>
      <c r="E148" s="227" t="s">
        <v>1156</v>
      </c>
      <c r="F148" s="228" t="s">
        <v>1157</v>
      </c>
      <c r="G148" s="229" t="s">
        <v>684</v>
      </c>
      <c r="H148" s="230">
        <v>2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171</v>
      </c>
      <c r="AT148" s="237" t="s">
        <v>166</v>
      </c>
      <c r="AU148" s="237" t="s">
        <v>83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171</v>
      </c>
      <c r="BM148" s="237" t="s">
        <v>431</v>
      </c>
    </row>
    <row r="149" s="2" customFormat="1" ht="16.5" customHeight="1">
      <c r="A149" s="38"/>
      <c r="B149" s="39"/>
      <c r="C149" s="226" t="s">
        <v>309</v>
      </c>
      <c r="D149" s="226" t="s">
        <v>166</v>
      </c>
      <c r="E149" s="227" t="s">
        <v>1158</v>
      </c>
      <c r="F149" s="228" t="s">
        <v>1159</v>
      </c>
      <c r="G149" s="229" t="s">
        <v>684</v>
      </c>
      <c r="H149" s="230">
        <v>2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83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443</v>
      </c>
    </row>
    <row r="150" s="2" customFormat="1" ht="16.5" customHeight="1">
      <c r="A150" s="38"/>
      <c r="B150" s="39"/>
      <c r="C150" s="226" t="s">
        <v>313</v>
      </c>
      <c r="D150" s="226" t="s">
        <v>166</v>
      </c>
      <c r="E150" s="227" t="s">
        <v>1160</v>
      </c>
      <c r="F150" s="228" t="s">
        <v>1161</v>
      </c>
      <c r="G150" s="229" t="s">
        <v>684</v>
      </c>
      <c r="H150" s="230">
        <v>2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171</v>
      </c>
      <c r="AT150" s="237" t="s">
        <v>166</v>
      </c>
      <c r="AU150" s="237" t="s">
        <v>83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171</v>
      </c>
      <c r="BM150" s="237" t="s">
        <v>453</v>
      </c>
    </row>
    <row r="151" s="2" customFormat="1" ht="16.5" customHeight="1">
      <c r="A151" s="38"/>
      <c r="B151" s="39"/>
      <c r="C151" s="226" t="s">
        <v>318</v>
      </c>
      <c r="D151" s="226" t="s">
        <v>166</v>
      </c>
      <c r="E151" s="227" t="s">
        <v>1162</v>
      </c>
      <c r="F151" s="228" t="s">
        <v>1163</v>
      </c>
      <c r="G151" s="229" t="s">
        <v>684</v>
      </c>
      <c r="H151" s="230">
        <v>2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171</v>
      </c>
      <c r="AT151" s="237" t="s">
        <v>166</v>
      </c>
      <c r="AU151" s="237" t="s">
        <v>83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171</v>
      </c>
      <c r="BM151" s="237" t="s">
        <v>462</v>
      </c>
    </row>
    <row r="152" s="2" customFormat="1" ht="16.5" customHeight="1">
      <c r="A152" s="38"/>
      <c r="B152" s="39"/>
      <c r="C152" s="226" t="s">
        <v>322</v>
      </c>
      <c r="D152" s="226" t="s">
        <v>166</v>
      </c>
      <c r="E152" s="227" t="s">
        <v>1127</v>
      </c>
      <c r="F152" s="228" t="s">
        <v>1128</v>
      </c>
      <c r="G152" s="229" t="s">
        <v>246</v>
      </c>
      <c r="H152" s="230">
        <v>20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171</v>
      </c>
      <c r="AT152" s="237" t="s">
        <v>166</v>
      </c>
      <c r="AU152" s="237" t="s">
        <v>83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171</v>
      </c>
      <c r="BM152" s="237" t="s">
        <v>474</v>
      </c>
    </row>
    <row r="153" s="2" customFormat="1" ht="55.5" customHeight="1">
      <c r="A153" s="38"/>
      <c r="B153" s="39"/>
      <c r="C153" s="226" t="s">
        <v>330</v>
      </c>
      <c r="D153" s="226" t="s">
        <v>166</v>
      </c>
      <c r="E153" s="227" t="s">
        <v>1164</v>
      </c>
      <c r="F153" s="228" t="s">
        <v>1165</v>
      </c>
      <c r="G153" s="229" t="s">
        <v>246</v>
      </c>
      <c r="H153" s="230">
        <v>20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171</v>
      </c>
      <c r="AT153" s="237" t="s">
        <v>166</v>
      </c>
      <c r="AU153" s="237" t="s">
        <v>83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171</v>
      </c>
      <c r="BM153" s="237" t="s">
        <v>483</v>
      </c>
    </row>
    <row r="154" s="2" customFormat="1" ht="16.5" customHeight="1">
      <c r="A154" s="38"/>
      <c r="B154" s="39"/>
      <c r="C154" s="226" t="s">
        <v>339</v>
      </c>
      <c r="D154" s="226" t="s">
        <v>166</v>
      </c>
      <c r="E154" s="227" t="s">
        <v>1166</v>
      </c>
      <c r="F154" s="228" t="s">
        <v>1167</v>
      </c>
      <c r="G154" s="229" t="s">
        <v>684</v>
      </c>
      <c r="H154" s="230">
        <v>25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171</v>
      </c>
      <c r="AT154" s="237" t="s">
        <v>166</v>
      </c>
      <c r="AU154" s="237" t="s">
        <v>83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171</v>
      </c>
      <c r="BM154" s="237" t="s">
        <v>493</v>
      </c>
    </row>
    <row r="155" s="2" customFormat="1">
      <c r="A155" s="38"/>
      <c r="B155" s="39"/>
      <c r="C155" s="226" t="s">
        <v>343</v>
      </c>
      <c r="D155" s="226" t="s">
        <v>166</v>
      </c>
      <c r="E155" s="227" t="s">
        <v>1168</v>
      </c>
      <c r="F155" s="228" t="s">
        <v>1169</v>
      </c>
      <c r="G155" s="229" t="s">
        <v>684</v>
      </c>
      <c r="H155" s="230">
        <v>25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171</v>
      </c>
      <c r="AT155" s="237" t="s">
        <v>166</v>
      </c>
      <c r="AU155" s="237" t="s">
        <v>83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171</v>
      </c>
      <c r="BM155" s="237" t="s">
        <v>510</v>
      </c>
    </row>
    <row r="156" s="2" customFormat="1">
      <c r="A156" s="38"/>
      <c r="B156" s="39"/>
      <c r="C156" s="226" t="s">
        <v>347</v>
      </c>
      <c r="D156" s="226" t="s">
        <v>166</v>
      </c>
      <c r="E156" s="227" t="s">
        <v>1170</v>
      </c>
      <c r="F156" s="228" t="s">
        <v>1171</v>
      </c>
      <c r="G156" s="229" t="s">
        <v>684</v>
      </c>
      <c r="H156" s="230">
        <v>2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171</v>
      </c>
      <c r="AT156" s="237" t="s">
        <v>166</v>
      </c>
      <c r="AU156" s="237" t="s">
        <v>83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171</v>
      </c>
      <c r="BM156" s="237" t="s">
        <v>639</v>
      </c>
    </row>
    <row r="157" s="2" customFormat="1">
      <c r="A157" s="38"/>
      <c r="B157" s="39"/>
      <c r="C157" s="226" t="s">
        <v>351</v>
      </c>
      <c r="D157" s="226" t="s">
        <v>166</v>
      </c>
      <c r="E157" s="227" t="s">
        <v>1172</v>
      </c>
      <c r="F157" s="228" t="s">
        <v>1152</v>
      </c>
      <c r="G157" s="229" t="s">
        <v>787</v>
      </c>
      <c r="H157" s="230">
        <v>1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171</v>
      </c>
      <c r="AT157" s="237" t="s">
        <v>166</v>
      </c>
      <c r="AU157" s="237" t="s">
        <v>83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171</v>
      </c>
      <c r="BM157" s="237" t="s">
        <v>642</v>
      </c>
    </row>
    <row r="158" s="2" customFormat="1" ht="66.75" customHeight="1">
      <c r="A158" s="38"/>
      <c r="B158" s="39"/>
      <c r="C158" s="226" t="s">
        <v>355</v>
      </c>
      <c r="D158" s="226" t="s">
        <v>166</v>
      </c>
      <c r="E158" s="227" t="s">
        <v>1173</v>
      </c>
      <c r="F158" s="228" t="s">
        <v>1154</v>
      </c>
      <c r="G158" s="229" t="s">
        <v>787</v>
      </c>
      <c r="H158" s="230">
        <v>1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171</v>
      </c>
      <c r="AT158" s="237" t="s">
        <v>166</v>
      </c>
      <c r="AU158" s="237" t="s">
        <v>83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171</v>
      </c>
      <c r="BM158" s="237" t="s">
        <v>648</v>
      </c>
    </row>
    <row r="159" s="12" customFormat="1" ht="25.92" customHeight="1">
      <c r="A159" s="12"/>
      <c r="B159" s="210"/>
      <c r="C159" s="211"/>
      <c r="D159" s="212" t="s">
        <v>75</v>
      </c>
      <c r="E159" s="213" t="s">
        <v>693</v>
      </c>
      <c r="F159" s="213" t="s">
        <v>1174</v>
      </c>
      <c r="G159" s="211"/>
      <c r="H159" s="211"/>
      <c r="I159" s="214"/>
      <c r="J159" s="215">
        <f>BK159</f>
        <v>0</v>
      </c>
      <c r="K159" s="211"/>
      <c r="L159" s="216"/>
      <c r="M159" s="217"/>
      <c r="N159" s="218"/>
      <c r="O159" s="218"/>
      <c r="P159" s="219">
        <f>SUM(P160:P173)</f>
        <v>0</v>
      </c>
      <c r="Q159" s="218"/>
      <c r="R159" s="219">
        <f>SUM(R160:R173)</f>
        <v>0</v>
      </c>
      <c r="S159" s="218"/>
      <c r="T159" s="220">
        <f>SUM(T160:T173)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83</v>
      </c>
      <c r="AT159" s="222" t="s">
        <v>75</v>
      </c>
      <c r="AU159" s="222" t="s">
        <v>76</v>
      </c>
      <c r="AY159" s="221" t="s">
        <v>163</v>
      </c>
      <c r="BK159" s="223">
        <f>SUM(BK160:BK173)</f>
        <v>0</v>
      </c>
    </row>
    <row r="160" s="2" customFormat="1" ht="21.75" customHeight="1">
      <c r="A160" s="38"/>
      <c r="B160" s="39"/>
      <c r="C160" s="226" t="s">
        <v>361</v>
      </c>
      <c r="D160" s="226" t="s">
        <v>166</v>
      </c>
      <c r="E160" s="227" t="s">
        <v>1175</v>
      </c>
      <c r="F160" s="228" t="s">
        <v>1176</v>
      </c>
      <c r="G160" s="229" t="s">
        <v>595</v>
      </c>
      <c r="H160" s="230">
        <v>3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171</v>
      </c>
      <c r="AT160" s="237" t="s">
        <v>166</v>
      </c>
      <c r="AU160" s="237" t="s">
        <v>83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171</v>
      </c>
      <c r="BM160" s="237" t="s">
        <v>651</v>
      </c>
    </row>
    <row r="161" s="2" customFormat="1" ht="16.5" customHeight="1">
      <c r="A161" s="38"/>
      <c r="B161" s="39"/>
      <c r="C161" s="226" t="s">
        <v>366</v>
      </c>
      <c r="D161" s="226" t="s">
        <v>166</v>
      </c>
      <c r="E161" s="227" t="s">
        <v>1177</v>
      </c>
      <c r="F161" s="228" t="s">
        <v>1178</v>
      </c>
      <c r="G161" s="229" t="s">
        <v>684</v>
      </c>
      <c r="H161" s="230">
        <v>2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171</v>
      </c>
      <c r="AT161" s="237" t="s">
        <v>166</v>
      </c>
      <c r="AU161" s="237" t="s">
        <v>83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171</v>
      </c>
      <c r="BM161" s="237" t="s">
        <v>654</v>
      </c>
    </row>
    <row r="162" s="2" customFormat="1" ht="16.5" customHeight="1">
      <c r="A162" s="38"/>
      <c r="B162" s="39"/>
      <c r="C162" s="226" t="s">
        <v>370</v>
      </c>
      <c r="D162" s="226" t="s">
        <v>166</v>
      </c>
      <c r="E162" s="227" t="s">
        <v>1179</v>
      </c>
      <c r="F162" s="228" t="s">
        <v>1180</v>
      </c>
      <c r="G162" s="229" t="s">
        <v>684</v>
      </c>
      <c r="H162" s="230">
        <v>2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171</v>
      </c>
      <c r="AT162" s="237" t="s">
        <v>166</v>
      </c>
      <c r="AU162" s="237" t="s">
        <v>83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171</v>
      </c>
      <c r="BM162" s="237" t="s">
        <v>657</v>
      </c>
    </row>
    <row r="163" s="2" customFormat="1" ht="16.5" customHeight="1">
      <c r="A163" s="38"/>
      <c r="B163" s="39"/>
      <c r="C163" s="226" t="s">
        <v>376</v>
      </c>
      <c r="D163" s="226" t="s">
        <v>166</v>
      </c>
      <c r="E163" s="227" t="s">
        <v>1181</v>
      </c>
      <c r="F163" s="228" t="s">
        <v>1182</v>
      </c>
      <c r="G163" s="229" t="s">
        <v>684</v>
      </c>
      <c r="H163" s="230">
        <v>2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171</v>
      </c>
      <c r="AT163" s="237" t="s">
        <v>166</v>
      </c>
      <c r="AU163" s="237" t="s">
        <v>83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171</v>
      </c>
      <c r="BM163" s="237" t="s">
        <v>660</v>
      </c>
    </row>
    <row r="164" s="2" customFormat="1" ht="16.5" customHeight="1">
      <c r="A164" s="38"/>
      <c r="B164" s="39"/>
      <c r="C164" s="226" t="s">
        <v>382</v>
      </c>
      <c r="D164" s="226" t="s">
        <v>166</v>
      </c>
      <c r="E164" s="227" t="s">
        <v>1127</v>
      </c>
      <c r="F164" s="228" t="s">
        <v>1128</v>
      </c>
      <c r="G164" s="229" t="s">
        <v>246</v>
      </c>
      <c r="H164" s="230">
        <v>25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171</v>
      </c>
      <c r="AT164" s="237" t="s">
        <v>166</v>
      </c>
      <c r="AU164" s="237" t="s">
        <v>83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171</v>
      </c>
      <c r="BM164" s="237" t="s">
        <v>663</v>
      </c>
    </row>
    <row r="165" s="2" customFormat="1" ht="21.75" customHeight="1">
      <c r="A165" s="38"/>
      <c r="B165" s="39"/>
      <c r="C165" s="226" t="s">
        <v>387</v>
      </c>
      <c r="D165" s="226" t="s">
        <v>166</v>
      </c>
      <c r="E165" s="227" t="s">
        <v>1183</v>
      </c>
      <c r="F165" s="228" t="s">
        <v>1184</v>
      </c>
      <c r="G165" s="229" t="s">
        <v>246</v>
      </c>
      <c r="H165" s="230">
        <v>25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171</v>
      </c>
      <c r="AT165" s="237" t="s">
        <v>166</v>
      </c>
      <c r="AU165" s="237" t="s">
        <v>83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171</v>
      </c>
      <c r="BM165" s="237" t="s">
        <v>666</v>
      </c>
    </row>
    <row r="166" s="2" customFormat="1">
      <c r="A166" s="38"/>
      <c r="B166" s="39"/>
      <c r="C166" s="226" t="s">
        <v>393</v>
      </c>
      <c r="D166" s="226" t="s">
        <v>166</v>
      </c>
      <c r="E166" s="227" t="s">
        <v>1135</v>
      </c>
      <c r="F166" s="228" t="s">
        <v>1136</v>
      </c>
      <c r="G166" s="229" t="s">
        <v>246</v>
      </c>
      <c r="H166" s="230">
        <v>5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171</v>
      </c>
      <c r="AT166" s="237" t="s">
        <v>166</v>
      </c>
      <c r="AU166" s="237" t="s">
        <v>83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171</v>
      </c>
      <c r="BM166" s="237" t="s">
        <v>669</v>
      </c>
    </row>
    <row r="167" s="2" customFormat="1">
      <c r="A167" s="38"/>
      <c r="B167" s="39"/>
      <c r="C167" s="226" t="s">
        <v>399</v>
      </c>
      <c r="D167" s="226" t="s">
        <v>166</v>
      </c>
      <c r="E167" s="227" t="s">
        <v>1185</v>
      </c>
      <c r="F167" s="228" t="s">
        <v>1186</v>
      </c>
      <c r="G167" s="229" t="s">
        <v>246</v>
      </c>
      <c r="H167" s="230">
        <v>5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171</v>
      </c>
      <c r="AT167" s="237" t="s">
        <v>166</v>
      </c>
      <c r="AU167" s="237" t="s">
        <v>83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171</v>
      </c>
      <c r="BM167" s="237" t="s">
        <v>672</v>
      </c>
    </row>
    <row r="168" s="2" customFormat="1" ht="16.5" customHeight="1">
      <c r="A168" s="38"/>
      <c r="B168" s="39"/>
      <c r="C168" s="226" t="s">
        <v>406</v>
      </c>
      <c r="D168" s="226" t="s">
        <v>166</v>
      </c>
      <c r="E168" s="227" t="s">
        <v>1139</v>
      </c>
      <c r="F168" s="228" t="s">
        <v>1140</v>
      </c>
      <c r="G168" s="229" t="s">
        <v>246</v>
      </c>
      <c r="H168" s="230">
        <v>6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171</v>
      </c>
      <c r="AT168" s="237" t="s">
        <v>166</v>
      </c>
      <c r="AU168" s="237" t="s">
        <v>83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171</v>
      </c>
      <c r="BM168" s="237" t="s">
        <v>773</v>
      </c>
    </row>
    <row r="169" s="2" customFormat="1" ht="16.5" customHeight="1">
      <c r="A169" s="38"/>
      <c r="B169" s="39"/>
      <c r="C169" s="226" t="s">
        <v>412</v>
      </c>
      <c r="D169" s="226" t="s">
        <v>166</v>
      </c>
      <c r="E169" s="227" t="s">
        <v>1141</v>
      </c>
      <c r="F169" s="228" t="s">
        <v>1142</v>
      </c>
      <c r="G169" s="229" t="s">
        <v>246</v>
      </c>
      <c r="H169" s="230">
        <v>6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171</v>
      </c>
      <c r="AT169" s="237" t="s">
        <v>166</v>
      </c>
      <c r="AU169" s="237" t="s">
        <v>83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171</v>
      </c>
      <c r="BM169" s="237" t="s">
        <v>776</v>
      </c>
    </row>
    <row r="170" s="2" customFormat="1" ht="16.5" customHeight="1">
      <c r="A170" s="38"/>
      <c r="B170" s="39"/>
      <c r="C170" s="226" t="s">
        <v>418</v>
      </c>
      <c r="D170" s="226" t="s">
        <v>166</v>
      </c>
      <c r="E170" s="227" t="s">
        <v>1187</v>
      </c>
      <c r="F170" s="228" t="s">
        <v>1188</v>
      </c>
      <c r="G170" s="229" t="s">
        <v>684</v>
      </c>
      <c r="H170" s="230">
        <v>16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171</v>
      </c>
      <c r="AT170" s="237" t="s">
        <v>166</v>
      </c>
      <c r="AU170" s="237" t="s">
        <v>83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171</v>
      </c>
      <c r="BM170" s="237" t="s">
        <v>779</v>
      </c>
    </row>
    <row r="171" s="2" customFormat="1" ht="16.5" customHeight="1">
      <c r="A171" s="38"/>
      <c r="B171" s="39"/>
      <c r="C171" s="226" t="s">
        <v>425</v>
      </c>
      <c r="D171" s="226" t="s">
        <v>166</v>
      </c>
      <c r="E171" s="227" t="s">
        <v>1133</v>
      </c>
      <c r="F171" s="228" t="s">
        <v>1134</v>
      </c>
      <c r="G171" s="229" t="s">
        <v>684</v>
      </c>
      <c r="H171" s="230">
        <v>16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171</v>
      </c>
      <c r="AT171" s="237" t="s">
        <v>166</v>
      </c>
      <c r="AU171" s="237" t="s">
        <v>83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171</v>
      </c>
      <c r="BM171" s="237" t="s">
        <v>782</v>
      </c>
    </row>
    <row r="172" s="2" customFormat="1">
      <c r="A172" s="38"/>
      <c r="B172" s="39"/>
      <c r="C172" s="226" t="s">
        <v>431</v>
      </c>
      <c r="D172" s="226" t="s">
        <v>166</v>
      </c>
      <c r="E172" s="227" t="s">
        <v>1189</v>
      </c>
      <c r="F172" s="228" t="s">
        <v>1152</v>
      </c>
      <c r="G172" s="229" t="s">
        <v>787</v>
      </c>
      <c r="H172" s="230">
        <v>1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171</v>
      </c>
      <c r="AT172" s="237" t="s">
        <v>166</v>
      </c>
      <c r="AU172" s="237" t="s">
        <v>83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171</v>
      </c>
      <c r="BM172" s="237" t="s">
        <v>788</v>
      </c>
    </row>
    <row r="173" s="2" customFormat="1" ht="66.75" customHeight="1">
      <c r="A173" s="38"/>
      <c r="B173" s="39"/>
      <c r="C173" s="226" t="s">
        <v>438</v>
      </c>
      <c r="D173" s="226" t="s">
        <v>166</v>
      </c>
      <c r="E173" s="227" t="s">
        <v>1190</v>
      </c>
      <c r="F173" s="228" t="s">
        <v>1154</v>
      </c>
      <c r="G173" s="229" t="s">
        <v>787</v>
      </c>
      <c r="H173" s="230">
        <v>1</v>
      </c>
      <c r="I173" s="231"/>
      <c r="J173" s="232">
        <f>ROUND(I173*H173,2)</f>
        <v>0</v>
      </c>
      <c r="K173" s="228" t="s">
        <v>1</v>
      </c>
      <c r="L173" s="44"/>
      <c r="M173" s="272" t="s">
        <v>1</v>
      </c>
      <c r="N173" s="273" t="s">
        <v>41</v>
      </c>
      <c r="O173" s="274"/>
      <c r="P173" s="275">
        <f>O173*H173</f>
        <v>0</v>
      </c>
      <c r="Q173" s="275">
        <v>0</v>
      </c>
      <c r="R173" s="275">
        <f>Q173*H173</f>
        <v>0</v>
      </c>
      <c r="S173" s="275">
        <v>0</v>
      </c>
      <c r="T173" s="27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171</v>
      </c>
      <c r="AT173" s="237" t="s">
        <v>166</v>
      </c>
      <c r="AU173" s="237" t="s">
        <v>83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171</v>
      </c>
      <c r="BM173" s="237" t="s">
        <v>191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/r4urYibzr4EZaqZ2lbDCI96nnSp0iqDSIcT0+L4BoBxmHsXGR0gcLMS1jOVog1UUaccfdzD71GQXDAZ8yYZ8A==" hashValue="TGI4TnBTQX4OsZJ0IVcNfvH79ReehLhMNHvkTC35/NnY1RF6BPYmRsLE7LjiDhZsTp39l9mikzPgkkNixHWyQA==" algorithmName="SHA-512" password="CC35"/>
  <autoFilter ref="C122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119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Nemocnice Cheb, 2 izolační boxy v oddělení JIP Interna</v>
      </c>
      <c r="F7" s="150"/>
      <c r="G7" s="150"/>
      <c r="H7" s="150"/>
      <c r="L7" s="20"/>
    </row>
    <row r="8" s="1" customFormat="1" ht="12" customHeight="1">
      <c r="B8" s="20"/>
      <c r="D8" s="150" t="s">
        <v>120</v>
      </c>
      <c r="L8" s="20"/>
    </row>
    <row r="9" s="2" customFormat="1" ht="16.5" customHeight="1">
      <c r="A9" s="38"/>
      <c r="B9" s="44"/>
      <c r="C9" s="38"/>
      <c r="D9" s="38"/>
      <c r="E9" s="151" t="s">
        <v>121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1192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ROUND((SUM(BE123:BE155)),  2)</f>
        <v>0</v>
      </c>
      <c r="G35" s="38"/>
      <c r="H35" s="38"/>
      <c r="I35" s="164">
        <v>0.20999999999999999</v>
      </c>
      <c r="J35" s="163">
        <f>ROUND(((SUM(BE123:BE155))*I35),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ROUND((SUM(BF123:BF155)),  2)</f>
        <v>0</v>
      </c>
      <c r="G36" s="38"/>
      <c r="H36" s="38"/>
      <c r="I36" s="164">
        <v>0.14999999999999999</v>
      </c>
      <c r="J36" s="163">
        <f>ROUND(((SUM(BF123:BF155))*I36),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ROUND((SUM(BG123:BG155)),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ROUND((SUM(BH123:BH155)),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ROUND((SUM(BI123:BI155)),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Nemocnice Cheb, 2 izolační boxy v oddělení JIP Interna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D1_01_4h3 - Elektrická požární signalizace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Cheb</v>
      </c>
      <c r="G91" s="40"/>
      <c r="H91" s="40"/>
      <c r="I91" s="32" t="s">
        <v>22</v>
      </c>
      <c r="J91" s="79" t="str">
        <f>IF(J14="","",J14)</f>
        <v>16. 2. 2021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Karlovarská krajská nemocnice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Jan Beran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125</v>
      </c>
      <c r="D96" s="185"/>
      <c r="E96" s="185"/>
      <c r="F96" s="185"/>
      <c r="G96" s="185"/>
      <c r="H96" s="185"/>
      <c r="I96" s="185"/>
      <c r="J96" s="186" t="s">
        <v>126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127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128</v>
      </c>
    </row>
    <row r="99" s="9" customFormat="1" ht="24.96" customHeight="1">
      <c r="A99" s="9"/>
      <c r="B99" s="188"/>
      <c r="C99" s="189"/>
      <c r="D99" s="190" t="s">
        <v>1193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1194</v>
      </c>
      <c r="E100" s="191"/>
      <c r="F100" s="191"/>
      <c r="G100" s="191"/>
      <c r="H100" s="191"/>
      <c r="I100" s="191"/>
      <c r="J100" s="192">
        <f>J133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1195</v>
      </c>
      <c r="E101" s="191"/>
      <c r="F101" s="191"/>
      <c r="G101" s="191"/>
      <c r="H101" s="191"/>
      <c r="I101" s="191"/>
      <c r="J101" s="192">
        <f>J146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Nemocnice Cheb, 2 izolační boxy v oddělení JIP Interna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121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D1_01_4h3 - Elektrická požární signalizace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Cheb</v>
      </c>
      <c r="G117" s="40"/>
      <c r="H117" s="40"/>
      <c r="I117" s="32" t="s">
        <v>22</v>
      </c>
      <c r="J117" s="79" t="str">
        <f>IF(J14="","",J14)</f>
        <v>16. 2. 2021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Karlovarská krajská nemocnice a.s.</v>
      </c>
      <c r="G119" s="40"/>
      <c r="H119" s="40"/>
      <c r="I119" s="32" t="s">
        <v>30</v>
      </c>
      <c r="J119" s="36" t="str">
        <f>E23</f>
        <v>Penta Projekt s.r.o., Mrštíkova 12, Jihlava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>Jan Beran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149</v>
      </c>
      <c r="D122" s="202" t="s">
        <v>61</v>
      </c>
      <c r="E122" s="202" t="s">
        <v>57</v>
      </c>
      <c r="F122" s="202" t="s">
        <v>58</v>
      </c>
      <c r="G122" s="202" t="s">
        <v>150</v>
      </c>
      <c r="H122" s="202" t="s">
        <v>151</v>
      </c>
      <c r="I122" s="202" t="s">
        <v>152</v>
      </c>
      <c r="J122" s="202" t="s">
        <v>126</v>
      </c>
      <c r="K122" s="203" t="s">
        <v>153</v>
      </c>
      <c r="L122" s="204"/>
      <c r="M122" s="100" t="s">
        <v>1</v>
      </c>
      <c r="N122" s="101" t="s">
        <v>40</v>
      </c>
      <c r="O122" s="101" t="s">
        <v>154</v>
      </c>
      <c r="P122" s="101" t="s">
        <v>155</v>
      </c>
      <c r="Q122" s="101" t="s">
        <v>156</v>
      </c>
      <c r="R122" s="101" t="s">
        <v>157</v>
      </c>
      <c r="S122" s="101" t="s">
        <v>158</v>
      </c>
      <c r="T122" s="102" t="s">
        <v>159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P124+P133+P146</f>
        <v>0</v>
      </c>
      <c r="Q123" s="104"/>
      <c r="R123" s="207">
        <f>R124+R133+R146</f>
        <v>0</v>
      </c>
      <c r="S123" s="104"/>
      <c r="T123" s="208">
        <f>T124+T133+T146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128</v>
      </c>
      <c r="BK123" s="209">
        <f>BK124+BK133+BK146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680</v>
      </c>
      <c r="F124" s="213" t="s">
        <v>1196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163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166</v>
      </c>
      <c r="E125" s="227" t="s">
        <v>1197</v>
      </c>
      <c r="F125" s="228" t="s">
        <v>1198</v>
      </c>
      <c r="G125" s="229" t="s">
        <v>684</v>
      </c>
      <c r="H125" s="230">
        <v>3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171</v>
      </c>
      <c r="AT125" s="237" t="s">
        <v>166</v>
      </c>
      <c r="AU125" s="237" t="s">
        <v>83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171</v>
      </c>
      <c r="BM125" s="237" t="s">
        <v>85</v>
      </c>
    </row>
    <row r="126" s="13" customFormat="1">
      <c r="A126" s="13"/>
      <c r="B126" s="239"/>
      <c r="C126" s="240"/>
      <c r="D126" s="241" t="s">
        <v>173</v>
      </c>
      <c r="E126" s="242" t="s">
        <v>1</v>
      </c>
      <c r="F126" s="243" t="s">
        <v>1199</v>
      </c>
      <c r="G126" s="240"/>
      <c r="H126" s="242" t="s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173</v>
      </c>
      <c r="AU126" s="249" t="s">
        <v>83</v>
      </c>
      <c r="AV126" s="13" t="s">
        <v>83</v>
      </c>
      <c r="AW126" s="13" t="s">
        <v>32</v>
      </c>
      <c r="AX126" s="13" t="s">
        <v>76</v>
      </c>
      <c r="AY126" s="249" t="s">
        <v>163</v>
      </c>
    </row>
    <row r="127" s="14" customFormat="1">
      <c r="A127" s="14"/>
      <c r="B127" s="250"/>
      <c r="C127" s="251"/>
      <c r="D127" s="241" t="s">
        <v>173</v>
      </c>
      <c r="E127" s="252" t="s">
        <v>1</v>
      </c>
      <c r="F127" s="253" t="s">
        <v>164</v>
      </c>
      <c r="G127" s="251"/>
      <c r="H127" s="254">
        <v>3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173</v>
      </c>
      <c r="AU127" s="260" t="s">
        <v>83</v>
      </c>
      <c r="AV127" s="14" t="s">
        <v>85</v>
      </c>
      <c r="AW127" s="14" t="s">
        <v>32</v>
      </c>
      <c r="AX127" s="14" t="s">
        <v>76</v>
      </c>
      <c r="AY127" s="260" t="s">
        <v>163</v>
      </c>
    </row>
    <row r="128" s="15" customFormat="1">
      <c r="A128" s="15"/>
      <c r="B128" s="277"/>
      <c r="C128" s="278"/>
      <c r="D128" s="241" t="s">
        <v>173</v>
      </c>
      <c r="E128" s="279" t="s">
        <v>1</v>
      </c>
      <c r="F128" s="280" t="s">
        <v>524</v>
      </c>
      <c r="G128" s="278"/>
      <c r="H128" s="281">
        <v>3</v>
      </c>
      <c r="I128" s="282"/>
      <c r="J128" s="278"/>
      <c r="K128" s="278"/>
      <c r="L128" s="283"/>
      <c r="M128" s="284"/>
      <c r="N128" s="285"/>
      <c r="O128" s="285"/>
      <c r="P128" s="285"/>
      <c r="Q128" s="285"/>
      <c r="R128" s="285"/>
      <c r="S128" s="285"/>
      <c r="T128" s="28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7" t="s">
        <v>173</v>
      </c>
      <c r="AU128" s="287" t="s">
        <v>83</v>
      </c>
      <c r="AV128" s="15" t="s">
        <v>171</v>
      </c>
      <c r="AW128" s="15" t="s">
        <v>32</v>
      </c>
      <c r="AX128" s="15" t="s">
        <v>83</v>
      </c>
      <c r="AY128" s="287" t="s">
        <v>163</v>
      </c>
    </row>
    <row r="129" s="2" customFormat="1" ht="16.5" customHeight="1">
      <c r="A129" s="38"/>
      <c r="B129" s="39"/>
      <c r="C129" s="226" t="s">
        <v>85</v>
      </c>
      <c r="D129" s="226" t="s">
        <v>166</v>
      </c>
      <c r="E129" s="227" t="s">
        <v>1200</v>
      </c>
      <c r="F129" s="228" t="s">
        <v>1201</v>
      </c>
      <c r="G129" s="229" t="s">
        <v>684</v>
      </c>
      <c r="H129" s="230">
        <v>3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171</v>
      </c>
      <c r="AT129" s="237" t="s">
        <v>166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171</v>
      </c>
      <c r="BM129" s="237" t="s">
        <v>171</v>
      </c>
    </row>
    <row r="130" s="13" customFormat="1">
      <c r="A130" s="13"/>
      <c r="B130" s="239"/>
      <c r="C130" s="240"/>
      <c r="D130" s="241" t="s">
        <v>173</v>
      </c>
      <c r="E130" s="242" t="s">
        <v>1</v>
      </c>
      <c r="F130" s="243" t="s">
        <v>1199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173</v>
      </c>
      <c r="AU130" s="249" t="s">
        <v>83</v>
      </c>
      <c r="AV130" s="13" t="s">
        <v>83</v>
      </c>
      <c r="AW130" s="13" t="s">
        <v>32</v>
      </c>
      <c r="AX130" s="13" t="s">
        <v>76</v>
      </c>
      <c r="AY130" s="249" t="s">
        <v>163</v>
      </c>
    </row>
    <row r="131" s="14" customFormat="1">
      <c r="A131" s="14"/>
      <c r="B131" s="250"/>
      <c r="C131" s="251"/>
      <c r="D131" s="241" t="s">
        <v>173</v>
      </c>
      <c r="E131" s="252" t="s">
        <v>1</v>
      </c>
      <c r="F131" s="253" t="s">
        <v>164</v>
      </c>
      <c r="G131" s="251"/>
      <c r="H131" s="254">
        <v>3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173</v>
      </c>
      <c r="AU131" s="260" t="s">
        <v>83</v>
      </c>
      <c r="AV131" s="14" t="s">
        <v>85</v>
      </c>
      <c r="AW131" s="14" t="s">
        <v>32</v>
      </c>
      <c r="AX131" s="14" t="s">
        <v>76</v>
      </c>
      <c r="AY131" s="260" t="s">
        <v>163</v>
      </c>
    </row>
    <row r="132" s="15" customFormat="1">
      <c r="A132" s="15"/>
      <c r="B132" s="277"/>
      <c r="C132" s="278"/>
      <c r="D132" s="241" t="s">
        <v>173</v>
      </c>
      <c r="E132" s="279" t="s">
        <v>1</v>
      </c>
      <c r="F132" s="280" t="s">
        <v>524</v>
      </c>
      <c r="G132" s="278"/>
      <c r="H132" s="281">
        <v>3</v>
      </c>
      <c r="I132" s="282"/>
      <c r="J132" s="278"/>
      <c r="K132" s="278"/>
      <c r="L132" s="283"/>
      <c r="M132" s="284"/>
      <c r="N132" s="285"/>
      <c r="O132" s="285"/>
      <c r="P132" s="285"/>
      <c r="Q132" s="285"/>
      <c r="R132" s="285"/>
      <c r="S132" s="285"/>
      <c r="T132" s="28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7" t="s">
        <v>173</v>
      </c>
      <c r="AU132" s="287" t="s">
        <v>83</v>
      </c>
      <c r="AV132" s="15" t="s">
        <v>171</v>
      </c>
      <c r="AW132" s="15" t="s">
        <v>32</v>
      </c>
      <c r="AX132" s="15" t="s">
        <v>83</v>
      </c>
      <c r="AY132" s="287" t="s">
        <v>163</v>
      </c>
    </row>
    <row r="133" s="12" customFormat="1" ht="25.92" customHeight="1">
      <c r="A133" s="12"/>
      <c r="B133" s="210"/>
      <c r="C133" s="211"/>
      <c r="D133" s="212" t="s">
        <v>75</v>
      </c>
      <c r="E133" s="213" t="s">
        <v>693</v>
      </c>
      <c r="F133" s="213" t="s">
        <v>1202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SUM(P134:P145)</f>
        <v>0</v>
      </c>
      <c r="Q133" s="218"/>
      <c r="R133" s="219">
        <f>SUM(R134:R145)</f>
        <v>0</v>
      </c>
      <c r="S133" s="218"/>
      <c r="T133" s="220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75</v>
      </c>
      <c r="AU133" s="222" t="s">
        <v>76</v>
      </c>
      <c r="AY133" s="221" t="s">
        <v>163</v>
      </c>
      <c r="BK133" s="223">
        <f>SUM(BK134:BK145)</f>
        <v>0</v>
      </c>
    </row>
    <row r="134" s="2" customFormat="1" ht="16.5" customHeight="1">
      <c r="A134" s="38"/>
      <c r="B134" s="39"/>
      <c r="C134" s="226" t="s">
        <v>164</v>
      </c>
      <c r="D134" s="226" t="s">
        <v>166</v>
      </c>
      <c r="E134" s="227" t="s">
        <v>1203</v>
      </c>
      <c r="F134" s="228" t="s">
        <v>1204</v>
      </c>
      <c r="G134" s="229" t="s">
        <v>684</v>
      </c>
      <c r="H134" s="230">
        <v>50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171</v>
      </c>
      <c r="AT134" s="237" t="s">
        <v>166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171</v>
      </c>
      <c r="BM134" s="237" t="s">
        <v>176</v>
      </c>
    </row>
    <row r="135" s="13" customFormat="1">
      <c r="A135" s="13"/>
      <c r="B135" s="239"/>
      <c r="C135" s="240"/>
      <c r="D135" s="241" t="s">
        <v>173</v>
      </c>
      <c r="E135" s="242" t="s">
        <v>1</v>
      </c>
      <c r="F135" s="243" t="s">
        <v>1199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173</v>
      </c>
      <c r="AU135" s="249" t="s">
        <v>83</v>
      </c>
      <c r="AV135" s="13" t="s">
        <v>83</v>
      </c>
      <c r="AW135" s="13" t="s">
        <v>32</v>
      </c>
      <c r="AX135" s="13" t="s">
        <v>76</v>
      </c>
      <c r="AY135" s="249" t="s">
        <v>163</v>
      </c>
    </row>
    <row r="136" s="14" customFormat="1">
      <c r="A136" s="14"/>
      <c r="B136" s="250"/>
      <c r="C136" s="251"/>
      <c r="D136" s="241" t="s">
        <v>173</v>
      </c>
      <c r="E136" s="252" t="s">
        <v>1</v>
      </c>
      <c r="F136" s="253" t="s">
        <v>453</v>
      </c>
      <c r="G136" s="251"/>
      <c r="H136" s="254">
        <v>50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173</v>
      </c>
      <c r="AU136" s="260" t="s">
        <v>83</v>
      </c>
      <c r="AV136" s="14" t="s">
        <v>85</v>
      </c>
      <c r="AW136" s="14" t="s">
        <v>32</v>
      </c>
      <c r="AX136" s="14" t="s">
        <v>76</v>
      </c>
      <c r="AY136" s="260" t="s">
        <v>163</v>
      </c>
    </row>
    <row r="137" s="15" customFormat="1">
      <c r="A137" s="15"/>
      <c r="B137" s="277"/>
      <c r="C137" s="278"/>
      <c r="D137" s="241" t="s">
        <v>173</v>
      </c>
      <c r="E137" s="279" t="s">
        <v>1</v>
      </c>
      <c r="F137" s="280" t="s">
        <v>524</v>
      </c>
      <c r="G137" s="278"/>
      <c r="H137" s="281">
        <v>50</v>
      </c>
      <c r="I137" s="282"/>
      <c r="J137" s="278"/>
      <c r="K137" s="278"/>
      <c r="L137" s="283"/>
      <c r="M137" s="284"/>
      <c r="N137" s="285"/>
      <c r="O137" s="285"/>
      <c r="P137" s="285"/>
      <c r="Q137" s="285"/>
      <c r="R137" s="285"/>
      <c r="S137" s="285"/>
      <c r="T137" s="28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7" t="s">
        <v>173</v>
      </c>
      <c r="AU137" s="287" t="s">
        <v>83</v>
      </c>
      <c r="AV137" s="15" t="s">
        <v>171</v>
      </c>
      <c r="AW137" s="15" t="s">
        <v>32</v>
      </c>
      <c r="AX137" s="15" t="s">
        <v>83</v>
      </c>
      <c r="AY137" s="287" t="s">
        <v>163</v>
      </c>
    </row>
    <row r="138" s="2" customFormat="1" ht="16.5" customHeight="1">
      <c r="A138" s="38"/>
      <c r="B138" s="39"/>
      <c r="C138" s="226" t="s">
        <v>171</v>
      </c>
      <c r="D138" s="226" t="s">
        <v>166</v>
      </c>
      <c r="E138" s="227" t="s">
        <v>1205</v>
      </c>
      <c r="F138" s="228" t="s">
        <v>1206</v>
      </c>
      <c r="G138" s="229" t="s">
        <v>246</v>
      </c>
      <c r="H138" s="230">
        <v>150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171</v>
      </c>
      <c r="AT138" s="237" t="s">
        <v>166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171</v>
      </c>
      <c r="BM138" s="237" t="s">
        <v>217</v>
      </c>
    </row>
    <row r="139" s="13" customFormat="1">
      <c r="A139" s="13"/>
      <c r="B139" s="239"/>
      <c r="C139" s="240"/>
      <c r="D139" s="241" t="s">
        <v>173</v>
      </c>
      <c r="E139" s="242" t="s">
        <v>1</v>
      </c>
      <c r="F139" s="243" t="s">
        <v>1199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173</v>
      </c>
      <c r="AU139" s="249" t="s">
        <v>83</v>
      </c>
      <c r="AV139" s="13" t="s">
        <v>83</v>
      </c>
      <c r="AW139" s="13" t="s">
        <v>32</v>
      </c>
      <c r="AX139" s="13" t="s">
        <v>76</v>
      </c>
      <c r="AY139" s="249" t="s">
        <v>163</v>
      </c>
    </row>
    <row r="140" s="14" customFormat="1">
      <c r="A140" s="14"/>
      <c r="B140" s="250"/>
      <c r="C140" s="251"/>
      <c r="D140" s="241" t="s">
        <v>173</v>
      </c>
      <c r="E140" s="252" t="s">
        <v>1</v>
      </c>
      <c r="F140" s="253" t="s">
        <v>473</v>
      </c>
      <c r="G140" s="251"/>
      <c r="H140" s="254">
        <v>150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173</v>
      </c>
      <c r="AU140" s="260" t="s">
        <v>83</v>
      </c>
      <c r="AV140" s="14" t="s">
        <v>85</v>
      </c>
      <c r="AW140" s="14" t="s">
        <v>32</v>
      </c>
      <c r="AX140" s="14" t="s">
        <v>76</v>
      </c>
      <c r="AY140" s="260" t="s">
        <v>163</v>
      </c>
    </row>
    <row r="141" s="15" customFormat="1">
      <c r="A141" s="15"/>
      <c r="B141" s="277"/>
      <c r="C141" s="278"/>
      <c r="D141" s="241" t="s">
        <v>173</v>
      </c>
      <c r="E141" s="279" t="s">
        <v>1</v>
      </c>
      <c r="F141" s="280" t="s">
        <v>524</v>
      </c>
      <c r="G141" s="278"/>
      <c r="H141" s="281">
        <v>150</v>
      </c>
      <c r="I141" s="282"/>
      <c r="J141" s="278"/>
      <c r="K141" s="278"/>
      <c r="L141" s="283"/>
      <c r="M141" s="284"/>
      <c r="N141" s="285"/>
      <c r="O141" s="285"/>
      <c r="P141" s="285"/>
      <c r="Q141" s="285"/>
      <c r="R141" s="285"/>
      <c r="S141" s="285"/>
      <c r="T141" s="28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7" t="s">
        <v>173</v>
      </c>
      <c r="AU141" s="287" t="s">
        <v>83</v>
      </c>
      <c r="AV141" s="15" t="s">
        <v>171</v>
      </c>
      <c r="AW141" s="15" t="s">
        <v>32</v>
      </c>
      <c r="AX141" s="15" t="s">
        <v>83</v>
      </c>
      <c r="AY141" s="287" t="s">
        <v>163</v>
      </c>
    </row>
    <row r="142" s="2" customFormat="1" ht="16.5" customHeight="1">
      <c r="A142" s="38"/>
      <c r="B142" s="39"/>
      <c r="C142" s="226" t="s">
        <v>199</v>
      </c>
      <c r="D142" s="226" t="s">
        <v>166</v>
      </c>
      <c r="E142" s="227" t="s">
        <v>1207</v>
      </c>
      <c r="F142" s="228" t="s">
        <v>1208</v>
      </c>
      <c r="G142" s="229" t="s">
        <v>246</v>
      </c>
      <c r="H142" s="230">
        <v>150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171</v>
      </c>
      <c r="AT142" s="237" t="s">
        <v>166</v>
      </c>
      <c r="AU142" s="237" t="s">
        <v>83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171</v>
      </c>
      <c r="BM142" s="237" t="s">
        <v>231</v>
      </c>
    </row>
    <row r="143" s="13" customFormat="1">
      <c r="A143" s="13"/>
      <c r="B143" s="239"/>
      <c r="C143" s="240"/>
      <c r="D143" s="241" t="s">
        <v>173</v>
      </c>
      <c r="E143" s="242" t="s">
        <v>1</v>
      </c>
      <c r="F143" s="243" t="s">
        <v>1199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173</v>
      </c>
      <c r="AU143" s="249" t="s">
        <v>83</v>
      </c>
      <c r="AV143" s="13" t="s">
        <v>83</v>
      </c>
      <c r="AW143" s="13" t="s">
        <v>32</v>
      </c>
      <c r="AX143" s="13" t="s">
        <v>76</v>
      </c>
      <c r="AY143" s="249" t="s">
        <v>163</v>
      </c>
    </row>
    <row r="144" s="14" customFormat="1">
      <c r="A144" s="14"/>
      <c r="B144" s="250"/>
      <c r="C144" s="251"/>
      <c r="D144" s="241" t="s">
        <v>173</v>
      </c>
      <c r="E144" s="252" t="s">
        <v>1</v>
      </c>
      <c r="F144" s="253" t="s">
        <v>473</v>
      </c>
      <c r="G144" s="251"/>
      <c r="H144" s="254">
        <v>150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173</v>
      </c>
      <c r="AU144" s="260" t="s">
        <v>83</v>
      </c>
      <c r="AV144" s="14" t="s">
        <v>85</v>
      </c>
      <c r="AW144" s="14" t="s">
        <v>32</v>
      </c>
      <c r="AX144" s="14" t="s">
        <v>76</v>
      </c>
      <c r="AY144" s="260" t="s">
        <v>163</v>
      </c>
    </row>
    <row r="145" s="15" customFormat="1">
      <c r="A145" s="15"/>
      <c r="B145" s="277"/>
      <c r="C145" s="278"/>
      <c r="D145" s="241" t="s">
        <v>173</v>
      </c>
      <c r="E145" s="279" t="s">
        <v>1</v>
      </c>
      <c r="F145" s="280" t="s">
        <v>524</v>
      </c>
      <c r="G145" s="278"/>
      <c r="H145" s="281">
        <v>150</v>
      </c>
      <c r="I145" s="282"/>
      <c r="J145" s="278"/>
      <c r="K145" s="278"/>
      <c r="L145" s="283"/>
      <c r="M145" s="284"/>
      <c r="N145" s="285"/>
      <c r="O145" s="285"/>
      <c r="P145" s="285"/>
      <c r="Q145" s="285"/>
      <c r="R145" s="285"/>
      <c r="S145" s="285"/>
      <c r="T145" s="28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7" t="s">
        <v>173</v>
      </c>
      <c r="AU145" s="287" t="s">
        <v>83</v>
      </c>
      <c r="AV145" s="15" t="s">
        <v>171</v>
      </c>
      <c r="AW145" s="15" t="s">
        <v>32</v>
      </c>
      <c r="AX145" s="15" t="s">
        <v>83</v>
      </c>
      <c r="AY145" s="287" t="s">
        <v>163</v>
      </c>
    </row>
    <row r="146" s="12" customFormat="1" ht="25.92" customHeight="1">
      <c r="A146" s="12"/>
      <c r="B146" s="210"/>
      <c r="C146" s="211"/>
      <c r="D146" s="212" t="s">
        <v>75</v>
      </c>
      <c r="E146" s="213" t="s">
        <v>727</v>
      </c>
      <c r="F146" s="213" t="s">
        <v>1209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SUM(P147:P155)</f>
        <v>0</v>
      </c>
      <c r="Q146" s="218"/>
      <c r="R146" s="219">
        <f>SUM(R147:R155)</f>
        <v>0</v>
      </c>
      <c r="S146" s="218"/>
      <c r="T146" s="220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83</v>
      </c>
      <c r="AT146" s="222" t="s">
        <v>75</v>
      </c>
      <c r="AU146" s="222" t="s">
        <v>76</v>
      </c>
      <c r="AY146" s="221" t="s">
        <v>163</v>
      </c>
      <c r="BK146" s="223">
        <f>SUM(BK147:BK155)</f>
        <v>0</v>
      </c>
    </row>
    <row r="147" s="2" customFormat="1" ht="16.5" customHeight="1">
      <c r="A147" s="38"/>
      <c r="B147" s="39"/>
      <c r="C147" s="226" t="s">
        <v>176</v>
      </c>
      <c r="D147" s="226" t="s">
        <v>166</v>
      </c>
      <c r="E147" s="227" t="s">
        <v>1210</v>
      </c>
      <c r="F147" s="228" t="s">
        <v>1211</v>
      </c>
      <c r="G147" s="229" t="s">
        <v>1212</v>
      </c>
      <c r="H147" s="230">
        <v>2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171</v>
      </c>
      <c r="AT147" s="237" t="s">
        <v>166</v>
      </c>
      <c r="AU147" s="237" t="s">
        <v>83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171</v>
      </c>
      <c r="BM147" s="237" t="s">
        <v>249</v>
      </c>
    </row>
    <row r="148" s="2" customFormat="1" ht="16.5" customHeight="1">
      <c r="A148" s="38"/>
      <c r="B148" s="39"/>
      <c r="C148" s="226" t="s">
        <v>212</v>
      </c>
      <c r="D148" s="226" t="s">
        <v>166</v>
      </c>
      <c r="E148" s="227" t="s">
        <v>1213</v>
      </c>
      <c r="F148" s="228" t="s">
        <v>1214</v>
      </c>
      <c r="G148" s="229" t="s">
        <v>1212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171</v>
      </c>
      <c r="AT148" s="237" t="s">
        <v>166</v>
      </c>
      <c r="AU148" s="237" t="s">
        <v>83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171</v>
      </c>
      <c r="BM148" s="237" t="s">
        <v>208</v>
      </c>
    </row>
    <row r="149" s="2" customFormat="1" ht="16.5" customHeight="1">
      <c r="A149" s="38"/>
      <c r="B149" s="39"/>
      <c r="C149" s="226" t="s">
        <v>217</v>
      </c>
      <c r="D149" s="226" t="s">
        <v>166</v>
      </c>
      <c r="E149" s="227" t="s">
        <v>1215</v>
      </c>
      <c r="F149" s="228" t="s">
        <v>1216</v>
      </c>
      <c r="G149" s="229" t="s">
        <v>787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171</v>
      </c>
      <c r="AT149" s="237" t="s">
        <v>166</v>
      </c>
      <c r="AU149" s="237" t="s">
        <v>83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171</v>
      </c>
      <c r="BM149" s="237" t="s">
        <v>268</v>
      </c>
    </row>
    <row r="150" s="2" customFormat="1" ht="16.5" customHeight="1">
      <c r="A150" s="38"/>
      <c r="B150" s="39"/>
      <c r="C150" s="226" t="s">
        <v>189</v>
      </c>
      <c r="D150" s="226" t="s">
        <v>166</v>
      </c>
      <c r="E150" s="227" t="s">
        <v>1217</v>
      </c>
      <c r="F150" s="228" t="s">
        <v>1218</v>
      </c>
      <c r="G150" s="229" t="s">
        <v>1212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171</v>
      </c>
      <c r="AT150" s="237" t="s">
        <v>166</v>
      </c>
      <c r="AU150" s="237" t="s">
        <v>83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171</v>
      </c>
      <c r="BM150" s="237" t="s">
        <v>278</v>
      </c>
    </row>
    <row r="151" s="2" customFormat="1" ht="16.5" customHeight="1">
      <c r="A151" s="38"/>
      <c r="B151" s="39"/>
      <c r="C151" s="226" t="s">
        <v>231</v>
      </c>
      <c r="D151" s="226" t="s">
        <v>166</v>
      </c>
      <c r="E151" s="227" t="s">
        <v>1219</v>
      </c>
      <c r="F151" s="228" t="s">
        <v>1220</v>
      </c>
      <c r="G151" s="229" t="s">
        <v>684</v>
      </c>
      <c r="H151" s="230">
        <v>3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171</v>
      </c>
      <c r="AT151" s="237" t="s">
        <v>166</v>
      </c>
      <c r="AU151" s="237" t="s">
        <v>83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171</v>
      </c>
      <c r="BM151" s="237" t="s">
        <v>296</v>
      </c>
    </row>
    <row r="152" s="2" customFormat="1" ht="16.5" customHeight="1">
      <c r="A152" s="38"/>
      <c r="B152" s="39"/>
      <c r="C152" s="226" t="s">
        <v>235</v>
      </c>
      <c r="D152" s="226" t="s">
        <v>166</v>
      </c>
      <c r="E152" s="227" t="s">
        <v>1221</v>
      </c>
      <c r="F152" s="228" t="s">
        <v>1222</v>
      </c>
      <c r="G152" s="229" t="s">
        <v>787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171</v>
      </c>
      <c r="AT152" s="237" t="s">
        <v>166</v>
      </c>
      <c r="AU152" s="237" t="s">
        <v>83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171</v>
      </c>
      <c r="BM152" s="237" t="s">
        <v>309</v>
      </c>
    </row>
    <row r="153" s="2" customFormat="1" ht="16.5" customHeight="1">
      <c r="A153" s="38"/>
      <c r="B153" s="39"/>
      <c r="C153" s="226" t="s">
        <v>239</v>
      </c>
      <c r="D153" s="226" t="s">
        <v>166</v>
      </c>
      <c r="E153" s="227" t="s">
        <v>1223</v>
      </c>
      <c r="F153" s="228" t="s">
        <v>1224</v>
      </c>
      <c r="G153" s="229" t="s">
        <v>787</v>
      </c>
      <c r="H153" s="230">
        <v>1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171</v>
      </c>
      <c r="AT153" s="237" t="s">
        <v>166</v>
      </c>
      <c r="AU153" s="237" t="s">
        <v>83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171</v>
      </c>
      <c r="BM153" s="237" t="s">
        <v>330</v>
      </c>
    </row>
    <row r="154" s="2" customFormat="1" ht="16.5" customHeight="1">
      <c r="A154" s="38"/>
      <c r="B154" s="39"/>
      <c r="C154" s="226" t="s">
        <v>243</v>
      </c>
      <c r="D154" s="226" t="s">
        <v>166</v>
      </c>
      <c r="E154" s="227" t="s">
        <v>1225</v>
      </c>
      <c r="F154" s="228" t="s">
        <v>1226</v>
      </c>
      <c r="G154" s="229" t="s">
        <v>1212</v>
      </c>
      <c r="H154" s="230">
        <v>1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171</v>
      </c>
      <c r="AT154" s="237" t="s">
        <v>166</v>
      </c>
      <c r="AU154" s="237" t="s">
        <v>83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171</v>
      </c>
      <c r="BM154" s="237" t="s">
        <v>343</v>
      </c>
    </row>
    <row r="155" s="2" customFormat="1" ht="16.5" customHeight="1">
      <c r="A155" s="38"/>
      <c r="B155" s="39"/>
      <c r="C155" s="226" t="s">
        <v>249</v>
      </c>
      <c r="D155" s="226" t="s">
        <v>166</v>
      </c>
      <c r="E155" s="227" t="s">
        <v>1227</v>
      </c>
      <c r="F155" s="228" t="s">
        <v>1228</v>
      </c>
      <c r="G155" s="229" t="s">
        <v>787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72" t="s">
        <v>1</v>
      </c>
      <c r="N155" s="273" t="s">
        <v>41</v>
      </c>
      <c r="O155" s="274"/>
      <c r="P155" s="275">
        <f>O155*H155</f>
        <v>0</v>
      </c>
      <c r="Q155" s="275">
        <v>0</v>
      </c>
      <c r="R155" s="275">
        <f>Q155*H155</f>
        <v>0</v>
      </c>
      <c r="S155" s="275">
        <v>0</v>
      </c>
      <c r="T155" s="27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171</v>
      </c>
      <c r="AT155" s="237" t="s">
        <v>166</v>
      </c>
      <c r="AU155" s="237" t="s">
        <v>83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171</v>
      </c>
      <c r="BM155" s="237" t="s">
        <v>351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/UKPy/35K+vhqLsauWEWdhTakBQhfUeKf47OZSTd9IsvKLefVJXYGO/RIxFcr7YvDZGBxKO2N0P5ltwNsBSOrQ==" hashValue="HNcydZc6tk9goNyrK/PgllI1j0AWkCd+KgKX1jGJJbb4xSMgA8thZNi5yQRyXiStFrqaA5ifOov7ErEckauC8A==" algorithmName="SHA-512" password="CC35"/>
  <autoFilter ref="C122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MAREK\Marek Avuk</dc:creator>
  <cp:lastModifiedBy>MAREK\Marek Avuk</cp:lastModifiedBy>
  <dcterms:created xsi:type="dcterms:W3CDTF">2021-02-17T11:52:07Z</dcterms:created>
  <dcterms:modified xsi:type="dcterms:W3CDTF">2021-02-17T11:52:22Z</dcterms:modified>
</cp:coreProperties>
</file>